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Kori\Desktop\IZVRŠENJE FP 2025\"/>
    </mc:Choice>
  </mc:AlternateContent>
  <xr:revisionPtr revIDLastSave="0" documentId="13_ncr:1_{C7BD94B5-4814-45F1-A616-E2069C0F611C}" xr6:coauthVersionLast="36" xr6:coauthVersionMax="36" xr10:uidLastSave="{00000000-0000-0000-0000-000000000000}"/>
  <bookViews>
    <workbookView xWindow="0" yWindow="0" windowWidth="7395" windowHeight="90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rema funkcijskoj klasi" sheetId="11" r:id="rId8"/>
    <sheet name="Rashodi po aktiv. i izv.fin." sheetId="5" r:id="rId9"/>
    <sheet name="Sheet" sheetId="6" r:id="rId10"/>
  </sheets>
  <definedNames>
    <definedName name="_xlnm.Print_Area" localSheetId="3">'Opći dio prihodi'!$A$1:$G$46</definedName>
    <definedName name="_xlnm.Print_Area" localSheetId="4">'Prihodi po izvorima fin.'!$A$1:$G$39</definedName>
    <definedName name="_xlnm.Print_Area" localSheetId="8">'Rashodi po aktiv. i izv.fin.'!$A$1:$E$266</definedName>
    <definedName name="_xlnm.Print_Area" localSheetId="6">'Rashodi po izvorima fin.'!$A$1:$G$501</definedName>
    <definedName name="_xlnm.Print_Area" localSheetId="9">Sheet!$B$11:$R$28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3" i="3" l="1"/>
  <c r="F494" i="3"/>
  <c r="F495" i="3"/>
  <c r="F496" i="3"/>
  <c r="F497" i="3"/>
  <c r="F498" i="3"/>
  <c r="F499" i="3"/>
  <c r="F500" i="3"/>
  <c r="F501" i="3"/>
  <c r="F343" i="3"/>
  <c r="F267" i="3"/>
  <c r="G267" i="3"/>
  <c r="F268" i="3"/>
  <c r="G268" i="3"/>
  <c r="E174" i="3"/>
  <c r="E171" i="3" s="1"/>
  <c r="F180" i="3"/>
  <c r="G180" i="3"/>
  <c r="D180" i="3"/>
  <c r="E180" i="3"/>
  <c r="C180" i="3"/>
  <c r="D175" i="3"/>
  <c r="E175" i="3"/>
  <c r="E66" i="10"/>
  <c r="E65" i="10" s="1"/>
  <c r="G87" i="10"/>
  <c r="G89" i="10"/>
  <c r="G27" i="10"/>
  <c r="G28" i="10"/>
  <c r="G16" i="10"/>
  <c r="E8" i="7"/>
  <c r="E260" i="5" l="1"/>
  <c r="F49" i="3"/>
  <c r="G49" i="3"/>
  <c r="F50" i="3"/>
  <c r="G50" i="3"/>
  <c r="F51" i="3"/>
  <c r="G51" i="3"/>
  <c r="O28" i="6" l="1"/>
  <c r="E252" i="5"/>
  <c r="E237" i="5"/>
  <c r="E239" i="5"/>
  <c r="E121" i="5"/>
  <c r="E122" i="5"/>
  <c r="E123" i="5"/>
  <c r="D193" i="5"/>
  <c r="E229" i="5"/>
  <c r="E153" i="5"/>
  <c r="E150" i="5"/>
  <c r="E151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26" i="5"/>
  <c r="D100" i="5"/>
  <c r="E124" i="5"/>
  <c r="E102" i="5"/>
  <c r="E103" i="5"/>
  <c r="E104" i="5"/>
  <c r="E105" i="5"/>
  <c r="E106" i="5"/>
  <c r="E107" i="5"/>
  <c r="E108" i="5"/>
  <c r="E109" i="5"/>
  <c r="C307" i="3" l="1"/>
  <c r="G307" i="3" s="1"/>
  <c r="D307" i="3"/>
  <c r="F307" i="3" s="1"/>
  <c r="C305" i="3"/>
  <c r="G305" i="3" s="1"/>
  <c r="D305" i="3"/>
  <c r="F305" i="3" s="1"/>
  <c r="F306" i="3"/>
  <c r="G306" i="3"/>
  <c r="F308" i="3"/>
  <c r="G308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E305" i="3"/>
  <c r="E307" i="3"/>
  <c r="F372" i="3"/>
  <c r="G372" i="3"/>
  <c r="C371" i="3"/>
  <c r="D371" i="3"/>
  <c r="E371" i="3"/>
  <c r="C376" i="3"/>
  <c r="C375" i="3" s="1"/>
  <c r="D376" i="3"/>
  <c r="D375" i="3" s="1"/>
  <c r="E376" i="3"/>
  <c r="E375" i="3" s="1"/>
  <c r="E342" i="3"/>
  <c r="F371" i="3" l="1"/>
  <c r="G371" i="3"/>
  <c r="E461" i="3"/>
  <c r="F463" i="3"/>
  <c r="G463" i="3"/>
  <c r="G457" i="3"/>
  <c r="F457" i="3"/>
  <c r="E456" i="3"/>
  <c r="D456" i="3"/>
  <c r="C456" i="3"/>
  <c r="F250" i="3"/>
  <c r="F251" i="3"/>
  <c r="F252" i="3"/>
  <c r="F253" i="3"/>
  <c r="G253" i="3"/>
  <c r="G456" i="3" l="1"/>
  <c r="F456" i="3"/>
  <c r="E46" i="10" l="1"/>
  <c r="E45" i="10" s="1"/>
  <c r="F86" i="10"/>
  <c r="G86" i="10"/>
  <c r="F61" i="10"/>
  <c r="G61" i="10"/>
  <c r="C58" i="10"/>
  <c r="D58" i="10"/>
  <c r="C60" i="10"/>
  <c r="D60" i="10"/>
  <c r="E60" i="10"/>
  <c r="F60" i="10" s="1"/>
  <c r="F57" i="10"/>
  <c r="G57" i="10"/>
  <c r="F59" i="10"/>
  <c r="G59" i="10"/>
  <c r="E58" i="10"/>
  <c r="F28" i="7"/>
  <c r="G28" i="7"/>
  <c r="F29" i="7"/>
  <c r="G29" i="7"/>
  <c r="E15" i="9"/>
  <c r="G60" i="10" l="1"/>
  <c r="F58" i="10"/>
  <c r="G58" i="10"/>
  <c r="D15" i="9"/>
  <c r="C13" i="9"/>
  <c r="D13" i="9"/>
  <c r="C11" i="9"/>
  <c r="D11" i="9"/>
  <c r="C6" i="9"/>
  <c r="D6" i="9"/>
  <c r="E6" i="9"/>
  <c r="E5" i="9" s="1"/>
  <c r="G14" i="9"/>
  <c r="F14" i="9"/>
  <c r="E13" i="9"/>
  <c r="E11" i="9"/>
  <c r="F13" i="9" l="1"/>
  <c r="G13" i="9"/>
  <c r="D5" i="9"/>
  <c r="O20" i="6"/>
  <c r="O22" i="6"/>
  <c r="F20" i="6" l="1"/>
  <c r="E208" i="5" l="1"/>
  <c r="C332" i="3" l="1"/>
  <c r="D332" i="3"/>
  <c r="C226" i="3"/>
  <c r="D226" i="3"/>
  <c r="F339" i="3"/>
  <c r="G339" i="3"/>
  <c r="F179" i="3"/>
  <c r="G179" i="3"/>
  <c r="F181" i="3"/>
  <c r="G181" i="3"/>
  <c r="F182" i="3"/>
  <c r="G182" i="3"/>
  <c r="C62" i="3"/>
  <c r="D62" i="3"/>
  <c r="C291" i="3"/>
  <c r="D291" i="3"/>
  <c r="C269" i="3"/>
  <c r="D269" i="3"/>
  <c r="H17" i="6" l="1"/>
  <c r="F17" i="6"/>
  <c r="E21" i="5" l="1"/>
  <c r="E20" i="5"/>
  <c r="E19" i="5"/>
  <c r="E15" i="5"/>
  <c r="E16" i="5"/>
  <c r="E17" i="5"/>
  <c r="E18" i="5"/>
  <c r="E22" i="5"/>
  <c r="D14" i="5"/>
  <c r="D13" i="5" s="1"/>
  <c r="C14" i="5"/>
  <c r="C13" i="5" s="1"/>
  <c r="D6" i="5"/>
  <c r="E185" i="5"/>
  <c r="E188" i="5"/>
  <c r="E187" i="5"/>
  <c r="E186" i="5"/>
  <c r="E184" i="5"/>
  <c r="E183" i="5"/>
  <c r="E222" i="5"/>
  <c r="E14" i="5" l="1"/>
  <c r="E13" i="5"/>
  <c r="E195" i="5"/>
  <c r="E241" i="5"/>
  <c r="D255" i="5"/>
  <c r="C255" i="5"/>
  <c r="E264" i="5"/>
  <c r="E262" i="5"/>
  <c r="E261" i="5"/>
  <c r="E259" i="5"/>
  <c r="E256" i="5"/>
  <c r="E257" i="5"/>
  <c r="E258" i="5"/>
  <c r="E155" i="5"/>
  <c r="E120" i="5"/>
  <c r="E119" i="5"/>
  <c r="E118" i="5"/>
  <c r="E113" i="5"/>
  <c r="E112" i="5"/>
  <c r="E111" i="5"/>
  <c r="E110" i="5"/>
  <c r="D80" i="5" l="1"/>
  <c r="E84" i="5"/>
  <c r="E81" i="5"/>
  <c r="E82" i="5"/>
  <c r="D61" i="5"/>
  <c r="E79" i="5"/>
  <c r="E69" i="5"/>
  <c r="E68" i="5"/>
  <c r="E66" i="5"/>
  <c r="E63" i="5"/>
  <c r="G439" i="3" l="1"/>
  <c r="F439" i="3"/>
  <c r="G438" i="3"/>
  <c r="F438" i="3"/>
  <c r="E437" i="3"/>
  <c r="E436" i="3" s="1"/>
  <c r="D437" i="3"/>
  <c r="D436" i="3" s="1"/>
  <c r="C437" i="3"/>
  <c r="C436" i="3" s="1"/>
  <c r="G393" i="3"/>
  <c r="G394" i="3"/>
  <c r="G395" i="3"/>
  <c r="G397" i="3"/>
  <c r="G400" i="3"/>
  <c r="G401" i="3"/>
  <c r="G402" i="3"/>
  <c r="G404" i="3"/>
  <c r="G405" i="3"/>
  <c r="G406" i="3"/>
  <c r="G408" i="3"/>
  <c r="G409" i="3"/>
  <c r="G410" i="3"/>
  <c r="G411" i="3"/>
  <c r="G412" i="3"/>
  <c r="G413" i="3"/>
  <c r="G414" i="3"/>
  <c r="G416" i="3"/>
  <c r="G418" i="3"/>
  <c r="G419" i="3"/>
  <c r="G420" i="3"/>
  <c r="G421" i="3"/>
  <c r="G424" i="3"/>
  <c r="G425" i="3"/>
  <c r="G426" i="3"/>
  <c r="G428" i="3"/>
  <c r="G429" i="3"/>
  <c r="G430" i="3"/>
  <c r="G433" i="3"/>
  <c r="G434" i="3"/>
  <c r="G435" i="3"/>
  <c r="G441" i="3"/>
  <c r="G445" i="3"/>
  <c r="G446" i="3"/>
  <c r="G448" i="3"/>
  <c r="G449" i="3"/>
  <c r="G450" i="3"/>
  <c r="F400" i="3"/>
  <c r="F401" i="3"/>
  <c r="F402" i="3"/>
  <c r="F404" i="3"/>
  <c r="F405" i="3"/>
  <c r="F406" i="3"/>
  <c r="F408" i="3"/>
  <c r="F409" i="3"/>
  <c r="F410" i="3"/>
  <c r="F411" i="3"/>
  <c r="F412" i="3"/>
  <c r="F413" i="3"/>
  <c r="F414" i="3"/>
  <c r="F416" i="3"/>
  <c r="F418" i="3"/>
  <c r="F419" i="3"/>
  <c r="F420" i="3"/>
  <c r="F421" i="3"/>
  <c r="F424" i="3"/>
  <c r="F425" i="3"/>
  <c r="F426" i="3"/>
  <c r="F428" i="3"/>
  <c r="F429" i="3"/>
  <c r="F430" i="3"/>
  <c r="F433" i="3"/>
  <c r="F434" i="3"/>
  <c r="F435" i="3"/>
  <c r="F441" i="3"/>
  <c r="F445" i="3"/>
  <c r="F446" i="3"/>
  <c r="F448" i="3"/>
  <c r="F449" i="3"/>
  <c r="F450" i="3"/>
  <c r="F344" i="3"/>
  <c r="G340" i="3"/>
  <c r="E332" i="3"/>
  <c r="F336" i="3"/>
  <c r="G336" i="3"/>
  <c r="E291" i="3"/>
  <c r="F294" i="3"/>
  <c r="G294" i="3"/>
  <c r="F85" i="3"/>
  <c r="F87" i="3"/>
  <c r="F88" i="3"/>
  <c r="F89" i="3"/>
  <c r="F90" i="3"/>
  <c r="F91" i="3"/>
  <c r="F92" i="3"/>
  <c r="F94" i="3"/>
  <c r="F95" i="3"/>
  <c r="F98" i="3"/>
  <c r="F99" i="3"/>
  <c r="F100" i="3"/>
  <c r="F103" i="3"/>
  <c r="F106" i="3"/>
  <c r="F107" i="3"/>
  <c r="F111" i="3"/>
  <c r="F112" i="3"/>
  <c r="F114" i="3"/>
  <c r="G81" i="3"/>
  <c r="G82" i="3"/>
  <c r="G83" i="3"/>
  <c r="G85" i="3"/>
  <c r="G87" i="3"/>
  <c r="F437" i="3" l="1"/>
  <c r="G436" i="3"/>
  <c r="F436" i="3"/>
  <c r="G437" i="3"/>
  <c r="D310" i="3"/>
  <c r="D309" i="3" s="1"/>
  <c r="E310" i="3"/>
  <c r="C310" i="3"/>
  <c r="C309" i="3" s="1"/>
  <c r="G293" i="3"/>
  <c r="F293" i="3"/>
  <c r="F284" i="3"/>
  <c r="G284" i="3"/>
  <c r="F282" i="3"/>
  <c r="G282" i="3"/>
  <c r="F278" i="3"/>
  <c r="G278" i="3"/>
  <c r="E226" i="3"/>
  <c r="F229" i="3"/>
  <c r="G229" i="3"/>
  <c r="F165" i="3"/>
  <c r="G165" i="3"/>
  <c r="G166" i="3"/>
  <c r="F166" i="3"/>
  <c r="E164" i="3"/>
  <c r="E163" i="3" s="1"/>
  <c r="D164" i="3"/>
  <c r="D163" i="3" s="1"/>
  <c r="C164" i="3"/>
  <c r="C163" i="3" s="1"/>
  <c r="E161" i="3"/>
  <c r="E131" i="3"/>
  <c r="E62" i="3"/>
  <c r="F67" i="3"/>
  <c r="G67" i="3"/>
  <c r="G42" i="3"/>
  <c r="G39" i="3"/>
  <c r="E11" i="10"/>
  <c r="F310" i="3" l="1"/>
  <c r="G310" i="3"/>
  <c r="E309" i="3"/>
  <c r="G163" i="3"/>
  <c r="F163" i="3"/>
  <c r="F164" i="3"/>
  <c r="G164" i="3"/>
  <c r="F48" i="3"/>
  <c r="F47" i="3"/>
  <c r="F42" i="3"/>
  <c r="F39" i="3"/>
  <c r="C193" i="5"/>
  <c r="C157" i="5"/>
  <c r="E166" i="5"/>
  <c r="C66" i="11"/>
  <c r="E269" i="3"/>
  <c r="E296" i="3"/>
  <c r="E295" i="3" s="1"/>
  <c r="C499" i="3"/>
  <c r="C498" i="3" s="1"/>
  <c r="C497" i="3" s="1"/>
  <c r="C496" i="3" s="1"/>
  <c r="C494" i="3"/>
  <c r="C491" i="3"/>
  <c r="C490" i="3" s="1"/>
  <c r="C483" i="3"/>
  <c r="C482" i="3" s="1"/>
  <c r="C478" i="3"/>
  <c r="C476" i="3"/>
  <c r="C469" i="3"/>
  <c r="C465" i="3"/>
  <c r="C461" i="3"/>
  <c r="C458" i="3"/>
  <c r="C454" i="3"/>
  <c r="C447" i="3"/>
  <c r="C444" i="3"/>
  <c r="C440" i="3"/>
  <c r="C432" i="3"/>
  <c r="C431" i="3" s="1"/>
  <c r="C427" i="3"/>
  <c r="C423" i="3"/>
  <c r="C422" i="3" s="1"/>
  <c r="C417" i="3"/>
  <c r="C415" i="3"/>
  <c r="C407" i="3"/>
  <c r="C403" i="3"/>
  <c r="C399" i="3"/>
  <c r="C396" i="3"/>
  <c r="C392" i="3"/>
  <c r="C387" i="3"/>
  <c r="C383" i="3"/>
  <c r="C369" i="3"/>
  <c r="C368" i="3" s="1"/>
  <c r="C366" i="3"/>
  <c r="C364" i="3"/>
  <c r="C359" i="3"/>
  <c r="C358" i="3" s="1"/>
  <c r="C353" i="3"/>
  <c r="C351" i="3"/>
  <c r="C342" i="3"/>
  <c r="C337" i="3"/>
  <c r="C329" i="3"/>
  <c r="C327" i="3"/>
  <c r="C324" i="3"/>
  <c r="C319" i="3"/>
  <c r="C318" i="3" s="1"/>
  <c r="C317" i="3" s="1"/>
  <c r="C303" i="3"/>
  <c r="C302" i="3" s="1"/>
  <c r="C300" i="3"/>
  <c r="C299" i="3" s="1"/>
  <c r="C296" i="3"/>
  <c r="C295" i="3" s="1"/>
  <c r="C289" i="3"/>
  <c r="C280" i="3"/>
  <c r="C276" i="3"/>
  <c r="C272" i="3"/>
  <c r="C267" i="3"/>
  <c r="C265" i="3"/>
  <c r="C259" i="3"/>
  <c r="C257" i="3"/>
  <c r="C255" i="3"/>
  <c r="C247" i="3"/>
  <c r="C243" i="3"/>
  <c r="C242" i="3" s="1"/>
  <c r="C238" i="3"/>
  <c r="C237" i="3" s="1"/>
  <c r="C234" i="3"/>
  <c r="C233" i="3" s="1"/>
  <c r="C231" i="3"/>
  <c r="C230" i="3" s="1"/>
  <c r="C225" i="3"/>
  <c r="C218" i="3"/>
  <c r="C216" i="3"/>
  <c r="C206" i="3"/>
  <c r="C199" i="3"/>
  <c r="C194" i="3"/>
  <c r="C191" i="3"/>
  <c r="C189" i="3"/>
  <c r="C186" i="3"/>
  <c r="C175" i="3"/>
  <c r="C174" i="3" s="1"/>
  <c r="C172" i="3"/>
  <c r="C168" i="3"/>
  <c r="C167" i="3" s="1"/>
  <c r="C161" i="3"/>
  <c r="C160" i="3" s="1"/>
  <c r="C156" i="3"/>
  <c r="C155" i="3" s="1"/>
  <c r="C149" i="3"/>
  <c r="C147" i="3"/>
  <c r="C137" i="3"/>
  <c r="C131" i="3"/>
  <c r="C126" i="3"/>
  <c r="C123" i="3"/>
  <c r="C121" i="3"/>
  <c r="C118" i="3"/>
  <c r="C113" i="3"/>
  <c r="C110" i="3"/>
  <c r="C105" i="3"/>
  <c r="C104" i="3" s="1"/>
  <c r="C102" i="3"/>
  <c r="C101" i="3" s="1"/>
  <c r="C97" i="3"/>
  <c r="C96" i="3" s="1"/>
  <c r="C93" i="3"/>
  <c r="C86" i="3"/>
  <c r="C84" i="3"/>
  <c r="C80" i="3"/>
  <c r="C77" i="3"/>
  <c r="C75" i="3"/>
  <c r="C73" i="3"/>
  <c r="C68" i="3"/>
  <c r="C58" i="3"/>
  <c r="C57" i="3" s="1"/>
  <c r="C54" i="3"/>
  <c r="C53" i="3" s="1"/>
  <c r="C50" i="3"/>
  <c r="C49" i="3" s="1"/>
  <c r="C45" i="3"/>
  <c r="C44" i="3" s="1"/>
  <c r="C37" i="3"/>
  <c r="C35" i="3"/>
  <c r="C25" i="3"/>
  <c r="C19" i="3"/>
  <c r="C15" i="3"/>
  <c r="C12" i="3"/>
  <c r="C10" i="3"/>
  <c r="C7" i="3"/>
  <c r="D80" i="10"/>
  <c r="D76" i="10"/>
  <c r="D75" i="10" s="1"/>
  <c r="F72" i="10"/>
  <c r="F49" i="10"/>
  <c r="F48" i="10"/>
  <c r="F309" i="3" l="1"/>
  <c r="G309" i="3"/>
  <c r="C323" i="3"/>
  <c r="C271" i="3"/>
  <c r="C331" i="3"/>
  <c r="C460" i="3"/>
  <c r="C264" i="3"/>
  <c r="C263" i="3" s="1"/>
  <c r="C443" i="3"/>
  <c r="C442" i="3" s="1"/>
  <c r="C382" i="3"/>
  <c r="C381" i="3" s="1"/>
  <c r="C453" i="3"/>
  <c r="C489" i="3"/>
  <c r="C6" i="3"/>
  <c r="C125" i="3"/>
  <c r="C391" i="3"/>
  <c r="C193" i="3"/>
  <c r="C363" i="3"/>
  <c r="C398" i="3"/>
  <c r="C185" i="3"/>
  <c r="C14" i="3"/>
  <c r="C109" i="3"/>
  <c r="C108" i="3" s="1"/>
  <c r="C246" i="3"/>
  <c r="C241" i="3" s="1"/>
  <c r="C117" i="3"/>
  <c r="C116" i="3" s="1"/>
  <c r="C79" i="3"/>
  <c r="C72" i="3"/>
  <c r="C61" i="3"/>
  <c r="C171" i="3"/>
  <c r="C322" i="3" l="1"/>
  <c r="C321" i="3" s="1"/>
  <c r="C115" i="3"/>
  <c r="C184" i="3"/>
  <c r="C183" i="3" s="1"/>
  <c r="C56" i="3"/>
  <c r="C452" i="3"/>
  <c r="C451" i="3" s="1"/>
  <c r="C390" i="3"/>
  <c r="C389" i="3" s="1"/>
  <c r="C262" i="3"/>
  <c r="C71" i="3"/>
  <c r="C70" i="3" s="1"/>
  <c r="C5" i="3"/>
  <c r="C4" i="3" s="1"/>
  <c r="C92" i="10"/>
  <c r="C90" i="10"/>
  <c r="C88" i="10"/>
  <c r="C80" i="10"/>
  <c r="C76" i="10"/>
  <c r="C75" i="10" s="1"/>
  <c r="C70" i="10"/>
  <c r="C69" i="10" s="1"/>
  <c r="C66" i="10"/>
  <c r="C65" i="10" s="1"/>
  <c r="C62" i="10"/>
  <c r="C56" i="10"/>
  <c r="C55" i="10" s="1"/>
  <c r="C53" i="10"/>
  <c r="C51" i="10"/>
  <c r="C46" i="10"/>
  <c r="C45" i="10" s="1"/>
  <c r="C38" i="10"/>
  <c r="C36" i="10"/>
  <c r="C26" i="10"/>
  <c r="C19" i="10"/>
  <c r="C14" i="10"/>
  <c r="C11" i="10"/>
  <c r="C9" i="10"/>
  <c r="C6" i="10"/>
  <c r="C50" i="10" l="1"/>
  <c r="C5" i="10"/>
  <c r="C501" i="3"/>
  <c r="C79" i="10"/>
  <c r="C74" i="10" s="1"/>
  <c r="C13" i="10"/>
  <c r="D37" i="7"/>
  <c r="E37" i="7"/>
  <c r="D35" i="7"/>
  <c r="F24" i="6" s="1"/>
  <c r="E35" i="7"/>
  <c r="H24" i="6" s="1"/>
  <c r="D32" i="7"/>
  <c r="E32" i="7"/>
  <c r="F23" i="6" s="1"/>
  <c r="D24" i="7"/>
  <c r="E24" i="7"/>
  <c r="H22" i="6" s="1"/>
  <c r="D21" i="7"/>
  <c r="E21" i="7"/>
  <c r="H21" i="6" s="1"/>
  <c r="F20" i="7"/>
  <c r="D18" i="7"/>
  <c r="E18" i="7"/>
  <c r="H19" i="6" s="1"/>
  <c r="D12" i="7"/>
  <c r="E12" i="7"/>
  <c r="H18" i="6" s="1"/>
  <c r="D7" i="7"/>
  <c r="E7" i="7"/>
  <c r="F38" i="7"/>
  <c r="F14" i="7"/>
  <c r="F15" i="7"/>
  <c r="C37" i="7"/>
  <c r="C35" i="7"/>
  <c r="C32" i="7"/>
  <c r="C24" i="7"/>
  <c r="C21" i="7"/>
  <c r="C18" i="7"/>
  <c r="C12" i="7"/>
  <c r="C10" i="7"/>
  <c r="C7" i="7"/>
  <c r="F7" i="9"/>
  <c r="F8" i="9"/>
  <c r="F9" i="9"/>
  <c r="F10" i="9"/>
  <c r="F12" i="9"/>
  <c r="F16" i="9"/>
  <c r="F17" i="9"/>
  <c r="F18" i="9"/>
  <c r="F21" i="9"/>
  <c r="F22" i="9"/>
  <c r="F23" i="9"/>
  <c r="F29" i="9"/>
  <c r="F30" i="9"/>
  <c r="F32" i="9"/>
  <c r="F35" i="9"/>
  <c r="F36" i="9"/>
  <c r="F39" i="9"/>
  <c r="F41" i="9"/>
  <c r="F45" i="9"/>
  <c r="F28" i="6" l="1"/>
  <c r="C4" i="10"/>
  <c r="C95" i="10" s="1"/>
  <c r="J22" i="6"/>
  <c r="H20" i="6"/>
  <c r="J20" i="6" s="1"/>
  <c r="J21" i="6"/>
  <c r="J16" i="6"/>
  <c r="F37" i="7"/>
  <c r="G7" i="9"/>
  <c r="G8" i="9"/>
  <c r="G9" i="9"/>
  <c r="G10" i="9"/>
  <c r="G12" i="9"/>
  <c r="G16" i="9"/>
  <c r="G17" i="9"/>
  <c r="G18" i="9"/>
  <c r="G21" i="9"/>
  <c r="G22" i="9"/>
  <c r="G23" i="9"/>
  <c r="G26" i="9"/>
  <c r="G29" i="9"/>
  <c r="G30" i="9"/>
  <c r="G32" i="9"/>
  <c r="G35" i="9"/>
  <c r="G36" i="9"/>
  <c r="G39" i="9"/>
  <c r="G41" i="9"/>
  <c r="G45" i="9"/>
  <c r="E44" i="9"/>
  <c r="F26" i="9"/>
  <c r="E31" i="9"/>
  <c r="E38" i="9"/>
  <c r="E40" i="9"/>
  <c r="E34" i="9"/>
  <c r="E28" i="9"/>
  <c r="E25" i="9"/>
  <c r="E20" i="9"/>
  <c r="H28" i="6" l="1"/>
  <c r="J28" i="6" s="1"/>
  <c r="E33" i="9"/>
  <c r="E19" i="9"/>
  <c r="E43" i="9"/>
  <c r="F44" i="9"/>
  <c r="E24" i="9"/>
  <c r="E27" i="9"/>
  <c r="E37" i="9"/>
  <c r="B24" i="8"/>
  <c r="E4" i="9" l="1"/>
  <c r="E42" i="9"/>
  <c r="C22" i="8"/>
  <c r="E46" i="9" l="1"/>
  <c r="D13" i="8"/>
  <c r="D12" i="8"/>
  <c r="D66" i="11" l="1"/>
  <c r="E52" i="11"/>
  <c r="C45" i="11"/>
  <c r="E38" i="11"/>
  <c r="C21" i="11" l="1"/>
  <c r="E21" i="11"/>
  <c r="D21" i="11"/>
  <c r="C28" i="11"/>
  <c r="E45" i="11"/>
  <c r="C52" i="11"/>
  <c r="E6" i="11"/>
  <c r="E15" i="11"/>
  <c r="C59" i="11"/>
  <c r="E66" i="11"/>
  <c r="C75" i="11"/>
  <c r="D15" i="11"/>
  <c r="C15" i="11"/>
  <c r="C38" i="11"/>
  <c r="D59" i="11"/>
  <c r="D75" i="11"/>
  <c r="D38" i="11"/>
  <c r="E59" i="11"/>
  <c r="E75" i="11"/>
  <c r="C6" i="11"/>
  <c r="D28" i="11"/>
  <c r="D52" i="11"/>
  <c r="D6" i="11"/>
  <c r="D45" i="11"/>
  <c r="E28" i="11"/>
  <c r="E5" i="11" l="1"/>
  <c r="C5" i="11"/>
  <c r="D5" i="11"/>
  <c r="E7" i="5" l="1"/>
  <c r="E8" i="5"/>
  <c r="E9" i="5"/>
  <c r="E10" i="5"/>
  <c r="E11" i="5"/>
  <c r="E12" i="5"/>
  <c r="E25" i="5"/>
  <c r="E26" i="5"/>
  <c r="E27" i="5"/>
  <c r="E28" i="5"/>
  <c r="E29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2" i="5"/>
  <c r="E64" i="5"/>
  <c r="E65" i="5"/>
  <c r="E67" i="5"/>
  <c r="E70" i="5"/>
  <c r="E71" i="5"/>
  <c r="E72" i="5"/>
  <c r="E73" i="5"/>
  <c r="E74" i="5"/>
  <c r="E75" i="5"/>
  <c r="E76" i="5"/>
  <c r="E77" i="5"/>
  <c r="E78" i="5"/>
  <c r="E83" i="5"/>
  <c r="E85" i="5"/>
  <c r="E86" i="5"/>
  <c r="E87" i="5"/>
  <c r="E88" i="5"/>
  <c r="E89" i="5"/>
  <c r="E90" i="5"/>
  <c r="E91" i="5"/>
  <c r="E94" i="5"/>
  <c r="E95" i="5"/>
  <c r="E96" i="5"/>
  <c r="E97" i="5"/>
  <c r="E98" i="5"/>
  <c r="E99" i="5"/>
  <c r="E101" i="5"/>
  <c r="E114" i="5"/>
  <c r="E115" i="5"/>
  <c r="E116" i="5"/>
  <c r="E117" i="5"/>
  <c r="E125" i="5"/>
  <c r="E128" i="5"/>
  <c r="E149" i="5"/>
  <c r="E152" i="5"/>
  <c r="E154" i="5"/>
  <c r="E158" i="5"/>
  <c r="E159" i="5"/>
  <c r="E160" i="5"/>
  <c r="E161" i="5"/>
  <c r="E162" i="5"/>
  <c r="E163" i="5"/>
  <c r="E164" i="5"/>
  <c r="E165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9" i="5"/>
  <c r="E190" i="5"/>
  <c r="E191" i="5"/>
  <c r="E192" i="5"/>
  <c r="E194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3" i="5"/>
  <c r="E224" i="5"/>
  <c r="E225" i="5"/>
  <c r="E226" i="5"/>
  <c r="E227" i="5"/>
  <c r="E228" i="5"/>
  <c r="E231" i="5"/>
  <c r="E232" i="5"/>
  <c r="E233" i="5"/>
  <c r="E234" i="5"/>
  <c r="E235" i="5"/>
  <c r="E236" i="5"/>
  <c r="E238" i="5"/>
  <c r="E240" i="5"/>
  <c r="E242" i="5"/>
  <c r="E243" i="5"/>
  <c r="E244" i="5"/>
  <c r="E245" i="5"/>
  <c r="E246" i="5"/>
  <c r="E247" i="5"/>
  <c r="E248" i="5"/>
  <c r="E249" i="5"/>
  <c r="E250" i="5"/>
  <c r="E251" i="5"/>
  <c r="E253" i="5"/>
  <c r="E254" i="5"/>
  <c r="E263" i="5"/>
  <c r="E265" i="5"/>
  <c r="G74" i="3" l="1"/>
  <c r="G76" i="3"/>
  <c r="G78" i="3"/>
  <c r="F74" i="3"/>
  <c r="F76" i="3"/>
  <c r="F78" i="3"/>
  <c r="F81" i="3"/>
  <c r="F82" i="3"/>
  <c r="F83" i="3"/>
  <c r="G8" i="3"/>
  <c r="G9" i="3"/>
  <c r="G11" i="3"/>
  <c r="G13" i="3"/>
  <c r="G16" i="3"/>
  <c r="G17" i="3"/>
  <c r="G18" i="3"/>
  <c r="G20" i="3"/>
  <c r="G21" i="3"/>
  <c r="G22" i="3"/>
  <c r="G23" i="3"/>
  <c r="G24" i="3"/>
  <c r="G26" i="3"/>
  <c r="G27" i="3"/>
  <c r="G28" i="3"/>
  <c r="G29" i="3"/>
  <c r="G30" i="3"/>
  <c r="G31" i="3"/>
  <c r="G32" i="3"/>
  <c r="G33" i="3"/>
  <c r="G34" i="3"/>
  <c r="G36" i="3"/>
  <c r="G38" i="3"/>
  <c r="G40" i="3"/>
  <c r="G41" i="3"/>
  <c r="G43" i="3"/>
  <c r="G46" i="3"/>
  <c r="G47" i="3"/>
  <c r="G48" i="3"/>
  <c r="G52" i="3"/>
  <c r="G55" i="3"/>
  <c r="G59" i="3"/>
  <c r="G60" i="3"/>
  <c r="G63" i="3"/>
  <c r="G64" i="3"/>
  <c r="G65" i="3"/>
  <c r="G66" i="3"/>
  <c r="G69" i="3"/>
  <c r="F40" i="3"/>
  <c r="F41" i="3"/>
  <c r="F43" i="3"/>
  <c r="F46" i="3"/>
  <c r="F52" i="3"/>
  <c r="F55" i="3"/>
  <c r="F59" i="3"/>
  <c r="F60" i="3"/>
  <c r="F63" i="3"/>
  <c r="F64" i="3"/>
  <c r="F65" i="3"/>
  <c r="F66" i="3"/>
  <c r="F69" i="3"/>
  <c r="F8" i="3"/>
  <c r="F9" i="3"/>
  <c r="F11" i="3"/>
  <c r="F13" i="3"/>
  <c r="F16" i="3"/>
  <c r="F17" i="3"/>
  <c r="F18" i="3"/>
  <c r="F20" i="3"/>
  <c r="F21" i="3"/>
  <c r="F22" i="3"/>
  <c r="F23" i="3"/>
  <c r="F24" i="3"/>
  <c r="F26" i="3"/>
  <c r="F27" i="3"/>
  <c r="F28" i="3"/>
  <c r="F29" i="3"/>
  <c r="F30" i="3"/>
  <c r="F31" i="3"/>
  <c r="F32" i="3"/>
  <c r="F33" i="3"/>
  <c r="F34" i="3"/>
  <c r="F36" i="3"/>
  <c r="F38" i="3"/>
  <c r="F8" i="7"/>
  <c r="F9" i="7"/>
  <c r="F11" i="7"/>
  <c r="F13" i="7"/>
  <c r="F16" i="7"/>
  <c r="F17" i="7"/>
  <c r="F22" i="7"/>
  <c r="F23" i="7"/>
  <c r="F25" i="7"/>
  <c r="F26" i="7"/>
  <c r="F27" i="7"/>
  <c r="F30" i="7"/>
  <c r="F31" i="7"/>
  <c r="F33" i="7"/>
  <c r="F34" i="7"/>
  <c r="F36" i="7"/>
  <c r="N25" i="6" l="1"/>
  <c r="R25" i="6" s="1"/>
  <c r="N26" i="6"/>
  <c r="R26" i="6" s="1"/>
  <c r="N27" i="6"/>
  <c r="R27" i="6" s="1"/>
  <c r="J24" i="6"/>
  <c r="J18" i="6" l="1"/>
  <c r="J19" i="6"/>
  <c r="G7" i="10" l="1"/>
  <c r="G8" i="10"/>
  <c r="G10" i="10"/>
  <c r="G12" i="10"/>
  <c r="G15" i="10"/>
  <c r="G17" i="10"/>
  <c r="G18" i="10"/>
  <c r="G20" i="10"/>
  <c r="G21" i="10"/>
  <c r="G22" i="10"/>
  <c r="G23" i="10"/>
  <c r="G24" i="10"/>
  <c r="G25" i="10"/>
  <c r="G29" i="10"/>
  <c r="G30" i="10"/>
  <c r="G31" i="10"/>
  <c r="G32" i="10"/>
  <c r="G33" i="10"/>
  <c r="G34" i="10"/>
  <c r="G35" i="10"/>
  <c r="G37" i="10"/>
  <c r="G39" i="10"/>
  <c r="G40" i="10"/>
  <c r="G41" i="10"/>
  <c r="G42" i="10"/>
  <c r="G44" i="10"/>
  <c r="G47" i="10"/>
  <c r="G48" i="10"/>
  <c r="G49" i="10"/>
  <c r="G52" i="10"/>
  <c r="G63" i="10"/>
  <c r="G64" i="10"/>
  <c r="G67" i="10"/>
  <c r="G68" i="10"/>
  <c r="G71" i="10"/>
  <c r="G77" i="10"/>
  <c r="G78" i="10"/>
  <c r="G81" i="10"/>
  <c r="G82" i="10"/>
  <c r="G83" i="10"/>
  <c r="G84" i="10"/>
  <c r="G85" i="10"/>
  <c r="G91" i="10"/>
  <c r="G93" i="10"/>
  <c r="G94" i="10"/>
  <c r="F7" i="10"/>
  <c r="F8" i="10"/>
  <c r="F10" i="10"/>
  <c r="F12" i="10"/>
  <c r="F15" i="10"/>
  <c r="F16" i="10"/>
  <c r="F17" i="10"/>
  <c r="F20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7" i="10"/>
  <c r="F39" i="10"/>
  <c r="F40" i="10"/>
  <c r="F41" i="10"/>
  <c r="F42" i="10"/>
  <c r="F44" i="10"/>
  <c r="F47" i="10"/>
  <c r="F52" i="10"/>
  <c r="F63" i="10"/>
  <c r="F64" i="10"/>
  <c r="F67" i="10"/>
  <c r="F68" i="10"/>
  <c r="F71" i="10"/>
  <c r="F77" i="10"/>
  <c r="F78" i="10"/>
  <c r="F81" i="10"/>
  <c r="F82" i="10"/>
  <c r="F83" i="10"/>
  <c r="F84" i="10"/>
  <c r="F85" i="10"/>
  <c r="F87" i="10"/>
  <c r="F89" i="10"/>
  <c r="F91" i="10"/>
  <c r="F93" i="10"/>
  <c r="F94" i="10"/>
  <c r="D24" i="5" l="1"/>
  <c r="G477" i="3" l="1"/>
  <c r="F477" i="3"/>
  <c r="E476" i="3"/>
  <c r="D476" i="3"/>
  <c r="D353" i="3"/>
  <c r="E353" i="3"/>
  <c r="F357" i="3"/>
  <c r="G357" i="3"/>
  <c r="F356" i="3"/>
  <c r="G356" i="3"/>
  <c r="F347" i="3"/>
  <c r="G347" i="3"/>
  <c r="D191" i="3"/>
  <c r="D499" i="3"/>
  <c r="D498" i="3" s="1"/>
  <c r="D497" i="3" s="1"/>
  <c r="E499" i="3"/>
  <c r="E498" i="3" s="1"/>
  <c r="E497" i="3" s="1"/>
  <c r="G476" i="3" l="1"/>
  <c r="F476" i="3"/>
  <c r="E38" i="10" l="1"/>
  <c r="C148" i="5" l="1"/>
  <c r="D148" i="5"/>
  <c r="E148" i="5" l="1"/>
  <c r="D127" i="5"/>
  <c r="C127" i="5"/>
  <c r="C93" i="5"/>
  <c r="C80" i="5"/>
  <c r="E80" i="5" l="1"/>
  <c r="E127" i="5"/>
  <c r="C24" i="5"/>
  <c r="E24" i="5" s="1"/>
  <c r="F19" i="7" l="1"/>
  <c r="G11" i="7"/>
  <c r="G30" i="7"/>
  <c r="G20" i="7"/>
  <c r="G19" i="7"/>
  <c r="G15" i="7"/>
  <c r="G8" i="7"/>
  <c r="G9" i="7"/>
  <c r="G13" i="7"/>
  <c r="G14" i="7"/>
  <c r="G16" i="7"/>
  <c r="G17" i="7"/>
  <c r="G23" i="7"/>
  <c r="G25" i="7"/>
  <c r="G26" i="7"/>
  <c r="G27" i="7"/>
  <c r="G31" i="7"/>
  <c r="G34" i="7"/>
  <c r="G36" i="7"/>
  <c r="G38" i="7"/>
  <c r="D31" i="9"/>
  <c r="F31" i="9" s="1"/>
  <c r="D25" i="9"/>
  <c r="F15" i="9"/>
  <c r="D40" i="9"/>
  <c r="F40" i="9" s="1"/>
  <c r="F6" i="9"/>
  <c r="D24" i="9" l="1"/>
  <c r="F24" i="9" s="1"/>
  <c r="F25" i="9"/>
  <c r="G33" i="7"/>
  <c r="G22" i="7"/>
  <c r="D93" i="5"/>
  <c r="D230" i="5"/>
  <c r="D157" i="5"/>
  <c r="E93" i="5" l="1"/>
  <c r="D92" i="5"/>
  <c r="D156" i="5"/>
  <c r="C23" i="5" l="1"/>
  <c r="D31" i="5"/>
  <c r="E337" i="3"/>
  <c r="E364" i="3"/>
  <c r="E324" i="3"/>
  <c r="E383" i="3"/>
  <c r="G290" i="3"/>
  <c r="F290" i="3"/>
  <c r="E289" i="3"/>
  <c r="D289" i="3"/>
  <c r="D30" i="5" l="1"/>
  <c r="D23" i="5"/>
  <c r="E23" i="5" s="1"/>
  <c r="D60" i="5"/>
  <c r="G289" i="3"/>
  <c r="F289" i="3"/>
  <c r="D51" i="10" l="1"/>
  <c r="E51" i="10"/>
  <c r="F51" i="10" l="1"/>
  <c r="C44" i="9"/>
  <c r="G44" i="9" s="1"/>
  <c r="E255" i="5" l="1"/>
  <c r="C230" i="5"/>
  <c r="E230" i="5" s="1"/>
  <c r="E193" i="5"/>
  <c r="E157" i="5"/>
  <c r="C156" i="5" l="1"/>
  <c r="E156" i="5" s="1"/>
  <c r="C100" i="5"/>
  <c r="C31" i="5"/>
  <c r="C30" i="5" l="1"/>
  <c r="E30" i="5" s="1"/>
  <c r="E31" i="5"/>
  <c r="C92" i="5"/>
  <c r="E92" i="5" s="1"/>
  <c r="E100" i="5"/>
  <c r="C61" i="5"/>
  <c r="E61" i="5" s="1"/>
  <c r="C6" i="5"/>
  <c r="F136" i="3"/>
  <c r="G136" i="3"/>
  <c r="D131" i="3"/>
  <c r="D324" i="3"/>
  <c r="C5" i="5" l="1"/>
  <c r="E6" i="5"/>
  <c r="D5" i="5"/>
  <c r="D266" i="5" s="1"/>
  <c r="C60" i="5"/>
  <c r="D303" i="3"/>
  <c r="D302" i="3" s="1"/>
  <c r="E303" i="3"/>
  <c r="E302" i="3" s="1"/>
  <c r="D300" i="3"/>
  <c r="D299" i="3" s="1"/>
  <c r="E300" i="3"/>
  <c r="E299" i="3" s="1"/>
  <c r="D296" i="3"/>
  <c r="D295" i="3" s="1"/>
  <c r="E5" i="5" l="1"/>
  <c r="C266" i="5"/>
  <c r="E60" i="5"/>
  <c r="D110" i="3"/>
  <c r="E110" i="3"/>
  <c r="F110" i="3" s="1"/>
  <c r="D113" i="3"/>
  <c r="E113" i="3"/>
  <c r="D102" i="3"/>
  <c r="D101" i="3" s="1"/>
  <c r="E102" i="3"/>
  <c r="D80" i="3"/>
  <c r="E80" i="3"/>
  <c r="G80" i="3" s="1"/>
  <c r="F113" i="3" l="1"/>
  <c r="E101" i="3"/>
  <c r="F101" i="3" s="1"/>
  <c r="F102" i="3"/>
  <c r="F80" i="3"/>
  <c r="E266" i="5"/>
  <c r="E109" i="3"/>
  <c r="D109" i="3"/>
  <c r="D108" i="3" s="1"/>
  <c r="E108" i="3" l="1"/>
  <c r="F108" i="3" s="1"/>
  <c r="F109" i="3"/>
  <c r="G95" i="3"/>
  <c r="G98" i="3"/>
  <c r="G99" i="3"/>
  <c r="G100" i="3"/>
  <c r="G103" i="3"/>
  <c r="G106" i="3"/>
  <c r="G107" i="3"/>
  <c r="G111" i="3"/>
  <c r="G112" i="3"/>
  <c r="G114" i="3"/>
  <c r="G119" i="3"/>
  <c r="G120" i="3"/>
  <c r="G122" i="3"/>
  <c r="G124" i="3"/>
  <c r="G127" i="3"/>
  <c r="G128" i="3"/>
  <c r="G129" i="3"/>
  <c r="G130" i="3"/>
  <c r="G132" i="3"/>
  <c r="G133" i="3"/>
  <c r="G134" i="3"/>
  <c r="G135" i="3"/>
  <c r="G138" i="3"/>
  <c r="G139" i="3"/>
  <c r="G140" i="3"/>
  <c r="G141" i="3"/>
  <c r="G142" i="3"/>
  <c r="G143" i="3"/>
  <c r="G144" i="3"/>
  <c r="G145" i="3"/>
  <c r="G146" i="3"/>
  <c r="G148" i="3"/>
  <c r="G150" i="3"/>
  <c r="G151" i="3"/>
  <c r="G152" i="3"/>
  <c r="G153" i="3"/>
  <c r="G154" i="3"/>
  <c r="G157" i="3"/>
  <c r="G158" i="3"/>
  <c r="G159" i="3"/>
  <c r="G162" i="3"/>
  <c r="G169" i="3"/>
  <c r="G170" i="3"/>
  <c r="G173" i="3"/>
  <c r="G176" i="3"/>
  <c r="G177" i="3"/>
  <c r="G178" i="3"/>
  <c r="G187" i="3"/>
  <c r="G188" i="3"/>
  <c r="G190" i="3"/>
  <c r="G192" i="3"/>
  <c r="G195" i="3"/>
  <c r="G196" i="3"/>
  <c r="G197" i="3"/>
  <c r="G198" i="3"/>
  <c r="G200" i="3"/>
  <c r="G201" i="3"/>
  <c r="G202" i="3"/>
  <c r="G203" i="3"/>
  <c r="G204" i="3"/>
  <c r="G205" i="3"/>
  <c r="G207" i="3"/>
  <c r="G208" i="3"/>
  <c r="G209" i="3"/>
  <c r="G210" i="3"/>
  <c r="G211" i="3"/>
  <c r="G212" i="3"/>
  <c r="G213" i="3"/>
  <c r="G214" i="3"/>
  <c r="G215" i="3"/>
  <c r="G217" i="3"/>
  <c r="G219" i="3"/>
  <c r="G220" i="3"/>
  <c r="G221" i="3"/>
  <c r="G222" i="3"/>
  <c r="G223" i="3"/>
  <c r="G224" i="3"/>
  <c r="G227" i="3"/>
  <c r="G228" i="3"/>
  <c r="G232" i="3"/>
  <c r="G235" i="3"/>
  <c r="G236" i="3"/>
  <c r="G239" i="3"/>
  <c r="G240" i="3"/>
  <c r="G244" i="3"/>
  <c r="G245" i="3"/>
  <c r="G248" i="3"/>
  <c r="G249" i="3"/>
  <c r="G250" i="3"/>
  <c r="G251" i="3"/>
  <c r="G252" i="3"/>
  <c r="G254" i="3"/>
  <c r="G256" i="3"/>
  <c r="G258" i="3"/>
  <c r="G260" i="3"/>
  <c r="G261" i="3"/>
  <c r="G266" i="3"/>
  <c r="G270" i="3"/>
  <c r="G273" i="3"/>
  <c r="G274" i="3"/>
  <c r="G275" i="3"/>
  <c r="G277" i="3"/>
  <c r="G279" i="3"/>
  <c r="G281" i="3"/>
  <c r="G283" i="3"/>
  <c r="G285" i="3"/>
  <c r="G286" i="3"/>
  <c r="G287" i="3"/>
  <c r="G288" i="3"/>
  <c r="G292" i="3"/>
  <c r="G297" i="3"/>
  <c r="G298" i="3"/>
  <c r="G299" i="3"/>
  <c r="G300" i="3"/>
  <c r="G301" i="3"/>
  <c r="G302" i="3"/>
  <c r="G303" i="3"/>
  <c r="G304" i="3"/>
  <c r="G320" i="3"/>
  <c r="G325" i="3"/>
  <c r="G326" i="3"/>
  <c r="G328" i="3"/>
  <c r="G330" i="3"/>
  <c r="G333" i="3"/>
  <c r="G334" i="3"/>
  <c r="G335" i="3"/>
  <c r="G338" i="3"/>
  <c r="G341" i="3"/>
  <c r="G343" i="3"/>
  <c r="G344" i="3"/>
  <c r="G345" i="3"/>
  <c r="G346" i="3"/>
  <c r="G348" i="3"/>
  <c r="G349" i="3"/>
  <c r="G350" i="3"/>
  <c r="G352" i="3"/>
  <c r="G354" i="3"/>
  <c r="G355" i="3"/>
  <c r="G360" i="3"/>
  <c r="G361" i="3"/>
  <c r="G362" i="3"/>
  <c r="G365" i="3"/>
  <c r="G367" i="3"/>
  <c r="G370" i="3"/>
  <c r="G373" i="3"/>
  <c r="G374" i="3"/>
  <c r="G375" i="3"/>
  <c r="G376" i="3"/>
  <c r="G377" i="3"/>
  <c r="G378" i="3"/>
  <c r="G379" i="3"/>
  <c r="G380" i="3"/>
  <c r="G384" i="3"/>
  <c r="G385" i="3"/>
  <c r="G386" i="3"/>
  <c r="G388" i="3"/>
  <c r="G455" i="3"/>
  <c r="G459" i="3"/>
  <c r="G462" i="3"/>
  <c r="G464" i="3"/>
  <c r="G466" i="3"/>
  <c r="G467" i="3"/>
  <c r="G468" i="3"/>
  <c r="G470" i="3"/>
  <c r="G471" i="3"/>
  <c r="G472" i="3"/>
  <c r="G473" i="3"/>
  <c r="G474" i="3"/>
  <c r="G475" i="3"/>
  <c r="G479" i="3"/>
  <c r="G480" i="3"/>
  <c r="G481" i="3"/>
  <c r="G484" i="3"/>
  <c r="G485" i="3"/>
  <c r="G488" i="3"/>
  <c r="G492" i="3"/>
  <c r="G493" i="3"/>
  <c r="G495" i="3"/>
  <c r="G500" i="3"/>
  <c r="F119" i="3"/>
  <c r="F120" i="3"/>
  <c r="F122" i="3"/>
  <c r="F124" i="3"/>
  <c r="F127" i="3"/>
  <c r="F128" i="3"/>
  <c r="F129" i="3"/>
  <c r="F130" i="3"/>
  <c r="F132" i="3"/>
  <c r="F133" i="3"/>
  <c r="F134" i="3"/>
  <c r="F135" i="3"/>
  <c r="F138" i="3"/>
  <c r="F139" i="3"/>
  <c r="F140" i="3"/>
  <c r="F141" i="3"/>
  <c r="F142" i="3"/>
  <c r="F143" i="3"/>
  <c r="F144" i="3"/>
  <c r="F145" i="3"/>
  <c r="F146" i="3"/>
  <c r="F148" i="3"/>
  <c r="F150" i="3"/>
  <c r="F151" i="3"/>
  <c r="F152" i="3"/>
  <c r="F153" i="3"/>
  <c r="F154" i="3"/>
  <c r="F157" i="3"/>
  <c r="F158" i="3"/>
  <c r="F159" i="3"/>
  <c r="F162" i="3"/>
  <c r="F169" i="3"/>
  <c r="F170" i="3"/>
  <c r="F173" i="3"/>
  <c r="F176" i="3"/>
  <c r="F177" i="3"/>
  <c r="F178" i="3"/>
  <c r="F187" i="3"/>
  <c r="F188" i="3"/>
  <c r="F190" i="3"/>
  <c r="F192" i="3"/>
  <c r="F195" i="3"/>
  <c r="F196" i="3"/>
  <c r="F197" i="3"/>
  <c r="F198" i="3"/>
  <c r="F200" i="3"/>
  <c r="F201" i="3"/>
  <c r="F202" i="3"/>
  <c r="F203" i="3"/>
  <c r="F204" i="3"/>
  <c r="F205" i="3"/>
  <c r="F207" i="3"/>
  <c r="F208" i="3"/>
  <c r="F209" i="3"/>
  <c r="F210" i="3"/>
  <c r="F211" i="3"/>
  <c r="F212" i="3"/>
  <c r="F213" i="3"/>
  <c r="F214" i="3"/>
  <c r="F215" i="3"/>
  <c r="F217" i="3"/>
  <c r="F219" i="3"/>
  <c r="F220" i="3"/>
  <c r="F221" i="3"/>
  <c r="F222" i="3"/>
  <c r="F223" i="3"/>
  <c r="F224" i="3"/>
  <c r="F227" i="3"/>
  <c r="F228" i="3"/>
  <c r="F232" i="3"/>
  <c r="F235" i="3"/>
  <c r="F236" i="3"/>
  <c r="F239" i="3"/>
  <c r="F240" i="3"/>
  <c r="F244" i="3"/>
  <c r="F245" i="3"/>
  <c r="F248" i="3"/>
  <c r="F249" i="3"/>
  <c r="F254" i="3"/>
  <c r="F256" i="3"/>
  <c r="F258" i="3"/>
  <c r="F260" i="3"/>
  <c r="F261" i="3"/>
  <c r="F266" i="3"/>
  <c r="F270" i="3"/>
  <c r="F273" i="3"/>
  <c r="F274" i="3"/>
  <c r="F275" i="3"/>
  <c r="F277" i="3"/>
  <c r="F279" i="3"/>
  <c r="F281" i="3"/>
  <c r="F283" i="3"/>
  <c r="F285" i="3"/>
  <c r="F286" i="3"/>
  <c r="F287" i="3"/>
  <c r="F288" i="3"/>
  <c r="F292" i="3"/>
  <c r="F297" i="3"/>
  <c r="F298" i="3"/>
  <c r="F299" i="3"/>
  <c r="F300" i="3"/>
  <c r="F301" i="3"/>
  <c r="F302" i="3"/>
  <c r="F303" i="3"/>
  <c r="F304" i="3"/>
  <c r="F320" i="3"/>
  <c r="F325" i="3"/>
  <c r="F326" i="3"/>
  <c r="F328" i="3"/>
  <c r="F330" i="3"/>
  <c r="F333" i="3"/>
  <c r="F334" i="3"/>
  <c r="F335" i="3"/>
  <c r="F338" i="3"/>
  <c r="F340" i="3"/>
  <c r="F341" i="3"/>
  <c r="F345" i="3"/>
  <c r="F346" i="3"/>
  <c r="F348" i="3"/>
  <c r="F349" i="3"/>
  <c r="F350" i="3"/>
  <c r="F352" i="3"/>
  <c r="F354" i="3"/>
  <c r="F355" i="3"/>
  <c r="F360" i="3"/>
  <c r="F361" i="3"/>
  <c r="F362" i="3"/>
  <c r="F365" i="3"/>
  <c r="F367" i="3"/>
  <c r="F370" i="3"/>
  <c r="F373" i="3"/>
  <c r="F374" i="3"/>
  <c r="F375" i="3"/>
  <c r="F376" i="3"/>
  <c r="F377" i="3"/>
  <c r="F378" i="3"/>
  <c r="F379" i="3"/>
  <c r="F380" i="3"/>
  <c r="F384" i="3"/>
  <c r="F385" i="3"/>
  <c r="F386" i="3"/>
  <c r="F388" i="3"/>
  <c r="F393" i="3"/>
  <c r="F395" i="3"/>
  <c r="F397" i="3"/>
  <c r="F455" i="3"/>
  <c r="F459" i="3"/>
  <c r="F462" i="3"/>
  <c r="F464" i="3"/>
  <c r="F466" i="3"/>
  <c r="F467" i="3"/>
  <c r="F468" i="3"/>
  <c r="F470" i="3"/>
  <c r="F471" i="3"/>
  <c r="F472" i="3"/>
  <c r="F473" i="3"/>
  <c r="F474" i="3"/>
  <c r="F475" i="3"/>
  <c r="F479" i="3"/>
  <c r="F480" i="3"/>
  <c r="F481" i="3"/>
  <c r="F484" i="3"/>
  <c r="F485" i="3"/>
  <c r="F486" i="3"/>
  <c r="F487" i="3"/>
  <c r="F488" i="3"/>
  <c r="F492" i="3"/>
  <c r="D247" i="3" l="1"/>
  <c r="E247" i="3"/>
  <c r="F247" i="3" l="1"/>
  <c r="D172" i="3"/>
  <c r="E172" i="3"/>
  <c r="D97" i="3"/>
  <c r="F172" i="3" l="1"/>
  <c r="G172" i="3"/>
  <c r="E415" i="3"/>
  <c r="D415" i="3"/>
  <c r="D396" i="3"/>
  <c r="E396" i="3"/>
  <c r="G396" i="3" s="1"/>
  <c r="D392" i="3"/>
  <c r="E392" i="3"/>
  <c r="G392" i="3" s="1"/>
  <c r="D118" i="3"/>
  <c r="E118" i="3"/>
  <c r="E25" i="3"/>
  <c r="D387" i="3"/>
  <c r="E387" i="3"/>
  <c r="E382" i="3" s="1"/>
  <c r="D483" i="3"/>
  <c r="E483" i="3"/>
  <c r="D243" i="3"/>
  <c r="D242" i="3" s="1"/>
  <c r="E243" i="3"/>
  <c r="D218" i="3"/>
  <c r="E218" i="3"/>
  <c r="D216" i="3"/>
  <c r="E216" i="3"/>
  <c r="D206" i="3"/>
  <c r="E206" i="3"/>
  <c r="D199" i="3"/>
  <c r="E199" i="3"/>
  <c r="D194" i="3"/>
  <c r="E194" i="3"/>
  <c r="E191" i="3"/>
  <c r="D189" i="3"/>
  <c r="E189" i="3"/>
  <c r="D186" i="3"/>
  <c r="E186" i="3"/>
  <c r="D255" i="3"/>
  <c r="E255" i="3"/>
  <c r="D257" i="3"/>
  <c r="E257" i="3"/>
  <c r="D259" i="3"/>
  <c r="E259" i="3"/>
  <c r="G247" i="3"/>
  <c r="D238" i="3"/>
  <c r="D237" i="3" s="1"/>
  <c r="E238" i="3"/>
  <c r="D234" i="3"/>
  <c r="D233" i="3" s="1"/>
  <c r="E234" i="3"/>
  <c r="D231" i="3"/>
  <c r="D230" i="3" s="1"/>
  <c r="E231" i="3"/>
  <c r="D225" i="3"/>
  <c r="D149" i="3"/>
  <c r="E149" i="3"/>
  <c r="D174" i="3"/>
  <c r="D171" i="3" s="1"/>
  <c r="D168" i="3"/>
  <c r="D167" i="3" s="1"/>
  <c r="E168" i="3"/>
  <c r="D161" i="3"/>
  <c r="D160" i="3" s="1"/>
  <c r="D156" i="3"/>
  <c r="D155" i="3" s="1"/>
  <c r="E156" i="3"/>
  <c r="D147" i="3"/>
  <c r="E147" i="3"/>
  <c r="D126" i="3"/>
  <c r="E126" i="3"/>
  <c r="D137" i="3"/>
  <c r="E137" i="3"/>
  <c r="D121" i="3"/>
  <c r="E121" i="3"/>
  <c r="D123" i="3"/>
  <c r="E123" i="3"/>
  <c r="E125" i="3" l="1"/>
  <c r="F415" i="3"/>
  <c r="G415" i="3"/>
  <c r="E193" i="3"/>
  <c r="E391" i="3"/>
  <c r="G123" i="3"/>
  <c r="F123" i="3"/>
  <c r="G131" i="3"/>
  <c r="F131" i="3"/>
  <c r="E155" i="3"/>
  <c r="G156" i="3"/>
  <c r="F156" i="3"/>
  <c r="G226" i="3"/>
  <c r="F226" i="3"/>
  <c r="E225" i="3"/>
  <c r="G259" i="3"/>
  <c r="F259" i="3"/>
  <c r="G189" i="3"/>
  <c r="F189" i="3"/>
  <c r="F206" i="3"/>
  <c r="G206" i="3"/>
  <c r="F483" i="3"/>
  <c r="F392" i="3"/>
  <c r="G186" i="3"/>
  <c r="F186" i="3"/>
  <c r="G238" i="3"/>
  <c r="F238" i="3"/>
  <c r="E237" i="3"/>
  <c r="G121" i="3"/>
  <c r="F121" i="3"/>
  <c r="G257" i="3"/>
  <c r="F257" i="3"/>
  <c r="G191" i="3"/>
  <c r="F191" i="3"/>
  <c r="F216" i="3"/>
  <c r="G216" i="3"/>
  <c r="F137" i="3"/>
  <c r="G137" i="3"/>
  <c r="G234" i="3"/>
  <c r="F234" i="3"/>
  <c r="E233" i="3"/>
  <c r="E242" i="3"/>
  <c r="G243" i="3"/>
  <c r="F243" i="3"/>
  <c r="F126" i="3"/>
  <c r="G126" i="3"/>
  <c r="E160" i="3"/>
  <c r="G161" i="3"/>
  <c r="F161" i="3"/>
  <c r="E230" i="3"/>
  <c r="F231" i="3"/>
  <c r="G231" i="3"/>
  <c r="F387" i="3"/>
  <c r="F394" i="3"/>
  <c r="F199" i="3"/>
  <c r="G199" i="3"/>
  <c r="G118" i="3"/>
  <c r="F118" i="3"/>
  <c r="G149" i="3"/>
  <c r="F149" i="3"/>
  <c r="G255" i="3"/>
  <c r="F255" i="3"/>
  <c r="E246" i="3"/>
  <c r="G194" i="3"/>
  <c r="F194" i="3"/>
  <c r="G218" i="3"/>
  <c r="F218" i="3"/>
  <c r="G175" i="3"/>
  <c r="F175" i="3"/>
  <c r="G147" i="3"/>
  <c r="F147" i="3"/>
  <c r="E167" i="3"/>
  <c r="G168" i="3"/>
  <c r="F168" i="3"/>
  <c r="D246" i="3"/>
  <c r="D241" i="3" s="1"/>
  <c r="D193" i="3"/>
  <c r="F396" i="3"/>
  <c r="D125" i="3"/>
  <c r="E117" i="3"/>
  <c r="D117" i="3"/>
  <c r="D391" i="3"/>
  <c r="E185" i="3"/>
  <c r="D185" i="3"/>
  <c r="D496" i="3"/>
  <c r="E496" i="3"/>
  <c r="D319" i="3"/>
  <c r="D318" i="3" s="1"/>
  <c r="D317" i="3" s="1"/>
  <c r="E319" i="3"/>
  <c r="D280" i="3"/>
  <c r="E280" i="3"/>
  <c r="D276" i="3"/>
  <c r="E276" i="3"/>
  <c r="D272" i="3"/>
  <c r="E272" i="3"/>
  <c r="D267" i="3"/>
  <c r="E267" i="3"/>
  <c r="D265" i="3"/>
  <c r="E265" i="3"/>
  <c r="D271" i="3" l="1"/>
  <c r="E116" i="3"/>
  <c r="D184" i="3"/>
  <c r="D183" i="3" s="1"/>
  <c r="D116" i="3"/>
  <c r="D115" i="3" s="1"/>
  <c r="G391" i="3"/>
  <c r="E184" i="3"/>
  <c r="E271" i="3"/>
  <c r="G291" i="3"/>
  <c r="F291" i="3"/>
  <c r="G265" i="3"/>
  <c r="F265" i="3"/>
  <c r="G280" i="3"/>
  <c r="F280" i="3"/>
  <c r="G125" i="3"/>
  <c r="F125" i="3"/>
  <c r="G174" i="3"/>
  <c r="F174" i="3"/>
  <c r="F160" i="3"/>
  <c r="G160" i="3"/>
  <c r="G167" i="3"/>
  <c r="F167" i="3"/>
  <c r="G117" i="3"/>
  <c r="F117" i="3"/>
  <c r="G193" i="3"/>
  <c r="F193" i="3"/>
  <c r="G296" i="3"/>
  <c r="F296" i="3"/>
  <c r="G499" i="3"/>
  <c r="G185" i="3"/>
  <c r="F185" i="3"/>
  <c r="G230" i="3"/>
  <c r="F230" i="3"/>
  <c r="G225" i="3"/>
  <c r="F225" i="3"/>
  <c r="F272" i="3"/>
  <c r="G272" i="3"/>
  <c r="G276" i="3"/>
  <c r="F276" i="3"/>
  <c r="E318" i="3"/>
  <c r="E241" i="3"/>
  <c r="G246" i="3"/>
  <c r="F246" i="3"/>
  <c r="G242" i="3"/>
  <c r="F242" i="3"/>
  <c r="G237" i="3"/>
  <c r="F237" i="3"/>
  <c r="G155" i="3"/>
  <c r="F155" i="3"/>
  <c r="G269" i="3"/>
  <c r="F269" i="3"/>
  <c r="F391" i="3"/>
  <c r="F233" i="3"/>
  <c r="G233" i="3"/>
  <c r="E264" i="3"/>
  <c r="D264" i="3"/>
  <c r="D263" i="3" s="1"/>
  <c r="D327" i="3"/>
  <c r="E327" i="3"/>
  <c r="D329" i="3"/>
  <c r="E329" i="3"/>
  <c r="D337" i="3"/>
  <c r="G337" i="3"/>
  <c r="D342" i="3"/>
  <c r="D351" i="3"/>
  <c r="E351" i="3"/>
  <c r="D359" i="3"/>
  <c r="D358" i="3" s="1"/>
  <c r="E359" i="3"/>
  <c r="D364" i="3"/>
  <c r="D366" i="3"/>
  <c r="E366" i="3"/>
  <c r="D369" i="3"/>
  <c r="D368" i="3" s="1"/>
  <c r="E369" i="3"/>
  <c r="E368" i="3" s="1"/>
  <c r="D383" i="3"/>
  <c r="D382" i="3" s="1"/>
  <c r="D381" i="3" s="1"/>
  <c r="G387" i="3"/>
  <c r="D403" i="3"/>
  <c r="E403" i="3"/>
  <c r="D399" i="3"/>
  <c r="E399" i="3"/>
  <c r="D407" i="3"/>
  <c r="E407" i="3"/>
  <c r="D417" i="3"/>
  <c r="E417" i="3"/>
  <c r="D423" i="3"/>
  <c r="D422" i="3" s="1"/>
  <c r="E423" i="3"/>
  <c r="D432" i="3"/>
  <c r="D431" i="3" s="1"/>
  <c r="E432" i="3"/>
  <c r="D447" i="3"/>
  <c r="E447" i="3"/>
  <c r="D444" i="3"/>
  <c r="E444" i="3"/>
  <c r="D440" i="3"/>
  <c r="E440" i="3"/>
  <c r="D494" i="3"/>
  <c r="E494" i="3"/>
  <c r="D491" i="3"/>
  <c r="D490" i="3" s="1"/>
  <c r="E491" i="3"/>
  <c r="D482" i="3"/>
  <c r="E482" i="3"/>
  <c r="D478" i="3"/>
  <c r="E478" i="3"/>
  <c r="D469" i="3"/>
  <c r="E469" i="3"/>
  <c r="D465" i="3"/>
  <c r="E465" i="3"/>
  <c r="D461" i="3"/>
  <c r="D458" i="3"/>
  <c r="E458" i="3"/>
  <c r="D454" i="3"/>
  <c r="E454" i="3"/>
  <c r="E427" i="3"/>
  <c r="D427" i="3"/>
  <c r="D105" i="3"/>
  <c r="D104" i="3" s="1"/>
  <c r="D96" i="3"/>
  <c r="D93" i="3"/>
  <c r="D84" i="3"/>
  <c r="D86" i="3"/>
  <c r="D77" i="3"/>
  <c r="D75" i="3"/>
  <c r="D73" i="3"/>
  <c r="D50" i="3"/>
  <c r="D49" i="3" s="1"/>
  <c r="E50" i="3"/>
  <c r="D68" i="3"/>
  <c r="D58" i="3"/>
  <c r="D57" i="3" s="1"/>
  <c r="D54" i="3"/>
  <c r="D53" i="3" s="1"/>
  <c r="D45" i="3"/>
  <c r="D44" i="3" s="1"/>
  <c r="D37" i="3"/>
  <c r="D35" i="3"/>
  <c r="G25" i="3"/>
  <c r="D25" i="3"/>
  <c r="F25" i="3" s="1"/>
  <c r="D19" i="3"/>
  <c r="D15" i="3"/>
  <c r="D12" i="3"/>
  <c r="D10" i="3"/>
  <c r="D7" i="3"/>
  <c r="D92" i="10"/>
  <c r="E88" i="10"/>
  <c r="G88" i="10" s="1"/>
  <c r="D62" i="10"/>
  <c r="G38" i="10"/>
  <c r="D53" i="10"/>
  <c r="D50" i="10" s="1"/>
  <c r="D90" i="10"/>
  <c r="D460" i="3" l="1"/>
  <c r="E453" i="3"/>
  <c r="F337" i="3"/>
  <c r="D331" i="3"/>
  <c r="E263" i="3"/>
  <c r="D79" i="10"/>
  <c r="D74" i="10" s="1"/>
  <c r="G427" i="3"/>
  <c r="F427" i="3"/>
  <c r="G447" i="3"/>
  <c r="F447" i="3"/>
  <c r="G440" i="3"/>
  <c r="F440" i="3"/>
  <c r="F403" i="3"/>
  <c r="G403" i="3"/>
  <c r="G399" i="3"/>
  <c r="F399" i="3"/>
  <c r="F444" i="3"/>
  <c r="G444" i="3"/>
  <c r="F432" i="3"/>
  <c r="G432" i="3"/>
  <c r="F423" i="3"/>
  <c r="G423" i="3"/>
  <c r="G417" i="3"/>
  <c r="F417" i="3"/>
  <c r="G407" i="3"/>
  <c r="F407" i="3"/>
  <c r="E115" i="3"/>
  <c r="K18" i="6" s="1"/>
  <c r="D323" i="3"/>
  <c r="F116" i="3"/>
  <c r="F88" i="10"/>
  <c r="G51" i="10"/>
  <c r="E460" i="3"/>
  <c r="E398" i="3"/>
  <c r="E323" i="3"/>
  <c r="E331" i="3"/>
  <c r="G366" i="3"/>
  <c r="G364" i="3"/>
  <c r="G383" i="3"/>
  <c r="F383" i="3"/>
  <c r="G327" i="3"/>
  <c r="F327" i="3"/>
  <c r="G271" i="3"/>
  <c r="F271" i="3"/>
  <c r="F295" i="3"/>
  <c r="G295" i="3"/>
  <c r="F364" i="3"/>
  <c r="G351" i="3"/>
  <c r="F351" i="3"/>
  <c r="G332" i="3"/>
  <c r="F332" i="3"/>
  <c r="E490" i="3"/>
  <c r="E489" i="3" s="1"/>
  <c r="G491" i="3"/>
  <c r="F491" i="3"/>
  <c r="G486" i="3"/>
  <c r="G487" i="3"/>
  <c r="G454" i="3"/>
  <c r="F454" i="3"/>
  <c r="G469" i="3"/>
  <c r="F469" i="3"/>
  <c r="G494" i="3"/>
  <c r="E431" i="3"/>
  <c r="G324" i="3"/>
  <c r="F324" i="3"/>
  <c r="E183" i="3"/>
  <c r="F184" i="3"/>
  <c r="G184" i="3"/>
  <c r="E317" i="3"/>
  <c r="F369" i="3"/>
  <c r="G369" i="3"/>
  <c r="G465" i="3"/>
  <c r="F465" i="3"/>
  <c r="G482" i="3"/>
  <c r="G483" i="3"/>
  <c r="F458" i="3"/>
  <c r="G458" i="3"/>
  <c r="G478" i="3"/>
  <c r="F478" i="3"/>
  <c r="E422" i="3"/>
  <c r="G342" i="3"/>
  <c r="F342" i="3"/>
  <c r="F329" i="3"/>
  <c r="G329" i="3"/>
  <c r="G498" i="3"/>
  <c r="F171" i="3"/>
  <c r="G171" i="3"/>
  <c r="G264" i="3"/>
  <c r="F264" i="3"/>
  <c r="G116" i="3"/>
  <c r="F241" i="3"/>
  <c r="G241" i="3"/>
  <c r="G461" i="3"/>
  <c r="F461" i="3"/>
  <c r="F482" i="3"/>
  <c r="G353" i="3"/>
  <c r="F353" i="3"/>
  <c r="E358" i="3"/>
  <c r="G359" i="3"/>
  <c r="F359" i="3"/>
  <c r="F366" i="3"/>
  <c r="D398" i="3"/>
  <c r="D390" i="3" s="1"/>
  <c r="E363" i="3"/>
  <c r="D262" i="3"/>
  <c r="D363" i="3"/>
  <c r="E443" i="3"/>
  <c r="D443" i="3"/>
  <c r="D442" i="3" s="1"/>
  <c r="D489" i="3"/>
  <c r="D453" i="3"/>
  <c r="D79" i="3"/>
  <c r="D61" i="3"/>
  <c r="D6" i="3"/>
  <c r="D72" i="3"/>
  <c r="D14" i="3"/>
  <c r="B16" i="8"/>
  <c r="D70" i="10"/>
  <c r="D56" i="10"/>
  <c r="D66" i="10"/>
  <c r="E6" i="10"/>
  <c r="D6" i="10"/>
  <c r="D9" i="10"/>
  <c r="D11" i="10"/>
  <c r="D14" i="10"/>
  <c r="D19" i="10"/>
  <c r="D26" i="10"/>
  <c r="D36" i="10"/>
  <c r="D38" i="10"/>
  <c r="F38" i="10" s="1"/>
  <c r="D46" i="10"/>
  <c r="E322" i="3" l="1"/>
  <c r="D322" i="3"/>
  <c r="D321" i="3" s="1"/>
  <c r="K19" i="6"/>
  <c r="M19" i="6" s="1"/>
  <c r="G183" i="3"/>
  <c r="D56" i="3"/>
  <c r="N18" i="6"/>
  <c r="R18" i="6" s="1"/>
  <c r="M18" i="6"/>
  <c r="E390" i="3"/>
  <c r="F443" i="3"/>
  <c r="G443" i="3"/>
  <c r="F431" i="3"/>
  <c r="G431" i="3"/>
  <c r="F422" i="3"/>
  <c r="G422" i="3"/>
  <c r="F398" i="3"/>
  <c r="G398" i="3"/>
  <c r="E452" i="3"/>
  <c r="E451" i="3" s="1"/>
  <c r="G115" i="3"/>
  <c r="F115" i="3"/>
  <c r="G6" i="10"/>
  <c r="F6" i="10"/>
  <c r="D5" i="10"/>
  <c r="D13" i="10"/>
  <c r="D69" i="10"/>
  <c r="D65" i="10"/>
  <c r="D55" i="10"/>
  <c r="D45" i="10"/>
  <c r="G363" i="3"/>
  <c r="E262" i="3"/>
  <c r="K21" i="6" s="1"/>
  <c r="G263" i="3"/>
  <c r="F263" i="3"/>
  <c r="G331" i="3"/>
  <c r="F331" i="3"/>
  <c r="G368" i="3"/>
  <c r="F368" i="3"/>
  <c r="F183" i="3"/>
  <c r="G496" i="3"/>
  <c r="G497" i="3"/>
  <c r="G489" i="3"/>
  <c r="F489" i="3"/>
  <c r="G453" i="3"/>
  <c r="F453" i="3"/>
  <c r="E442" i="3"/>
  <c r="G460" i="3"/>
  <c r="F460" i="3"/>
  <c r="G323" i="3"/>
  <c r="F323" i="3"/>
  <c r="G490" i="3"/>
  <c r="F490" i="3"/>
  <c r="E381" i="3"/>
  <c r="G382" i="3"/>
  <c r="F382" i="3"/>
  <c r="G358" i="3"/>
  <c r="F358" i="3"/>
  <c r="F363" i="3"/>
  <c r="D5" i="3"/>
  <c r="D4" i="3" s="1"/>
  <c r="D389" i="3"/>
  <c r="D452" i="3"/>
  <c r="D451" i="3" s="1"/>
  <c r="D71" i="3"/>
  <c r="D70" i="3" s="1"/>
  <c r="E73" i="3"/>
  <c r="E75" i="3"/>
  <c r="E77" i="3"/>
  <c r="E84" i="3"/>
  <c r="E86" i="3"/>
  <c r="E93" i="3"/>
  <c r="F93" i="3" s="1"/>
  <c r="E97" i="3"/>
  <c r="F97" i="3" s="1"/>
  <c r="E105" i="3"/>
  <c r="F105" i="3" s="1"/>
  <c r="E15" i="3"/>
  <c r="E7" i="3"/>
  <c r="E10" i="3"/>
  <c r="E12" i="3"/>
  <c r="E19" i="3"/>
  <c r="E35" i="3"/>
  <c r="E37" i="3"/>
  <c r="E45" i="3"/>
  <c r="E49" i="3"/>
  <c r="E54" i="3"/>
  <c r="E58" i="3"/>
  <c r="E68" i="3"/>
  <c r="E80" i="10"/>
  <c r="E70" i="10"/>
  <c r="E26" i="10"/>
  <c r="E19" i="10"/>
  <c r="E14" i="10"/>
  <c r="E9" i="10"/>
  <c r="E5" i="10" s="1"/>
  <c r="N19" i="6" l="1"/>
  <c r="R19" i="6" s="1"/>
  <c r="N24" i="6"/>
  <c r="R24" i="6" s="1"/>
  <c r="M24" i="6"/>
  <c r="N21" i="6"/>
  <c r="R21" i="6" s="1"/>
  <c r="M21" i="6"/>
  <c r="G442" i="3"/>
  <c r="F442" i="3"/>
  <c r="F84" i="3"/>
  <c r="G84" i="3"/>
  <c r="F86" i="3"/>
  <c r="G86" i="3"/>
  <c r="G45" i="3"/>
  <c r="F45" i="3"/>
  <c r="G80" i="10"/>
  <c r="F80" i="10"/>
  <c r="F9" i="10"/>
  <c r="G9" i="10"/>
  <c r="G68" i="3"/>
  <c r="F68" i="3"/>
  <c r="F19" i="3"/>
  <c r="G19" i="3"/>
  <c r="G66" i="10"/>
  <c r="F66" i="10"/>
  <c r="F12" i="3"/>
  <c r="G12" i="3"/>
  <c r="F35" i="3"/>
  <c r="G35" i="3"/>
  <c r="G58" i="3"/>
  <c r="F58" i="3"/>
  <c r="G14" i="10"/>
  <c r="F14" i="10"/>
  <c r="G62" i="3"/>
  <c r="F62" i="3"/>
  <c r="G10" i="3"/>
  <c r="F10" i="3"/>
  <c r="G54" i="3"/>
  <c r="F54" i="3"/>
  <c r="F75" i="3"/>
  <c r="G75" i="3"/>
  <c r="D4" i="10"/>
  <c r="D95" i="10" s="1"/>
  <c r="F37" i="3"/>
  <c r="G37" i="3"/>
  <c r="G19" i="10"/>
  <c r="F19" i="10"/>
  <c r="G77" i="3"/>
  <c r="F77" i="3"/>
  <c r="G26" i="10"/>
  <c r="F26" i="10"/>
  <c r="G7" i="3"/>
  <c r="F7" i="3"/>
  <c r="G46" i="10"/>
  <c r="F46" i="10"/>
  <c r="G15" i="3"/>
  <c r="F15" i="3"/>
  <c r="F73" i="3"/>
  <c r="G73" i="3"/>
  <c r="F70" i="10"/>
  <c r="G70" i="10"/>
  <c r="E321" i="3"/>
  <c r="E69" i="10"/>
  <c r="C16" i="8"/>
  <c r="G381" i="3"/>
  <c r="F381" i="3"/>
  <c r="E44" i="3"/>
  <c r="G452" i="3"/>
  <c r="F452" i="3"/>
  <c r="G390" i="3"/>
  <c r="F390" i="3"/>
  <c r="E96" i="3"/>
  <c r="F96" i="3" s="1"/>
  <c r="G97" i="3"/>
  <c r="G110" i="3"/>
  <c r="G113" i="3"/>
  <c r="E104" i="3"/>
  <c r="F104" i="3" s="1"/>
  <c r="G105" i="3"/>
  <c r="G102" i="3"/>
  <c r="E57" i="3"/>
  <c r="E53" i="3"/>
  <c r="E389" i="3"/>
  <c r="G262" i="3"/>
  <c r="F262" i="3"/>
  <c r="G322" i="3"/>
  <c r="F322" i="3"/>
  <c r="E61" i="3"/>
  <c r="E6" i="3"/>
  <c r="E79" i="3"/>
  <c r="E72" i="3"/>
  <c r="E14" i="3"/>
  <c r="G321" i="3" l="1"/>
  <c r="K22" i="6"/>
  <c r="G44" i="3"/>
  <c r="F44" i="3"/>
  <c r="F14" i="3"/>
  <c r="G14" i="3"/>
  <c r="F6" i="3"/>
  <c r="G6" i="3"/>
  <c r="F72" i="3"/>
  <c r="G72" i="3"/>
  <c r="G53" i="3"/>
  <c r="F53" i="3"/>
  <c r="G61" i="3"/>
  <c r="F61" i="3"/>
  <c r="G57" i="3"/>
  <c r="F57" i="3"/>
  <c r="F65" i="10"/>
  <c r="G65" i="10"/>
  <c r="G79" i="3"/>
  <c r="F79" i="3"/>
  <c r="G69" i="10"/>
  <c r="F69" i="10"/>
  <c r="B15" i="8"/>
  <c r="C15" i="8"/>
  <c r="G96" i="3"/>
  <c r="G101" i="3"/>
  <c r="G451" i="3"/>
  <c r="F451" i="3"/>
  <c r="E56" i="3"/>
  <c r="G104" i="3"/>
  <c r="G109" i="3"/>
  <c r="G389" i="3"/>
  <c r="F389" i="3"/>
  <c r="F321" i="3"/>
  <c r="D501" i="3"/>
  <c r="E71" i="3"/>
  <c r="E5" i="3"/>
  <c r="E92" i="10"/>
  <c r="E79" i="10" s="1"/>
  <c r="E90" i="10"/>
  <c r="E76" i="10"/>
  <c r="E62" i="10"/>
  <c r="E56" i="10"/>
  <c r="E55" i="10" s="1"/>
  <c r="E53" i="10"/>
  <c r="E36" i="10"/>
  <c r="E13" i="10" s="1"/>
  <c r="N22" i="6" l="1"/>
  <c r="R22" i="6" s="1"/>
  <c r="R20" i="6" s="1"/>
  <c r="K20" i="6"/>
  <c r="M22" i="6"/>
  <c r="G56" i="3"/>
  <c r="F56" i="3"/>
  <c r="G62" i="10"/>
  <c r="F62" i="10"/>
  <c r="G90" i="10"/>
  <c r="F90" i="10"/>
  <c r="G92" i="10"/>
  <c r="F92" i="10"/>
  <c r="E50" i="10"/>
  <c r="E4" i="10" s="1"/>
  <c r="F53" i="10"/>
  <c r="G53" i="10"/>
  <c r="G11" i="10"/>
  <c r="F11" i="10"/>
  <c r="G45" i="10"/>
  <c r="F45" i="10"/>
  <c r="G56" i="10"/>
  <c r="F56" i="10"/>
  <c r="G36" i="10"/>
  <c r="F36" i="10"/>
  <c r="G5" i="3"/>
  <c r="F5" i="3"/>
  <c r="C14" i="8"/>
  <c r="B14" i="8"/>
  <c r="F71" i="3"/>
  <c r="G71" i="3"/>
  <c r="G76" i="10"/>
  <c r="F76" i="10"/>
  <c r="E75" i="10"/>
  <c r="E74" i="10" s="1"/>
  <c r="G108" i="3"/>
  <c r="E70" i="3"/>
  <c r="K17" i="6" s="1"/>
  <c r="E4" i="3"/>
  <c r="K28" i="6" l="1"/>
  <c r="M28" i="6" s="1"/>
  <c r="E95" i="10"/>
  <c r="N16" i="6"/>
  <c r="M16" i="6"/>
  <c r="N20" i="6"/>
  <c r="M20" i="6"/>
  <c r="N17" i="6"/>
  <c r="G79" i="10"/>
  <c r="F79" i="10"/>
  <c r="F4" i="3"/>
  <c r="G4" i="3"/>
  <c r="G5" i="10"/>
  <c r="F5" i="10"/>
  <c r="F13" i="10"/>
  <c r="G13" i="10"/>
  <c r="G55" i="10"/>
  <c r="F55" i="10"/>
  <c r="G50" i="10"/>
  <c r="F50" i="10"/>
  <c r="F70" i="3"/>
  <c r="G70" i="3"/>
  <c r="G75" i="10"/>
  <c r="F75" i="10"/>
  <c r="E501" i="3"/>
  <c r="G501" i="3" s="1"/>
  <c r="F11" i="9"/>
  <c r="G11" i="9"/>
  <c r="F32" i="7"/>
  <c r="F21" i="7"/>
  <c r="R16" i="6" l="1"/>
  <c r="N28" i="6"/>
  <c r="R17" i="6"/>
  <c r="D15" i="8"/>
  <c r="F24" i="7"/>
  <c r="F35" i="7"/>
  <c r="D16" i="8"/>
  <c r="F16" i="8" s="1"/>
  <c r="F74" i="10"/>
  <c r="G74" i="10"/>
  <c r="F4" i="10"/>
  <c r="G4" i="10"/>
  <c r="G37" i="7"/>
  <c r="G35" i="7"/>
  <c r="G32" i="7"/>
  <c r="G24" i="7"/>
  <c r="G21" i="7"/>
  <c r="C39" i="7"/>
  <c r="C6" i="7" s="1"/>
  <c r="D39" i="7"/>
  <c r="D6" i="7" s="1"/>
  <c r="F18" i="7"/>
  <c r="F10" i="7"/>
  <c r="R28" i="6" l="1"/>
  <c r="C23" i="8" s="1"/>
  <c r="C24" i="8" s="1"/>
  <c r="D14" i="8"/>
  <c r="E16" i="8"/>
  <c r="G12" i="7"/>
  <c r="F12" i="7"/>
  <c r="F7" i="7"/>
  <c r="E39" i="7"/>
  <c r="G95" i="10"/>
  <c r="F95" i="10"/>
  <c r="G18" i="7"/>
  <c r="G10" i="7"/>
  <c r="G7" i="7"/>
  <c r="F15" i="8"/>
  <c r="E15" i="8"/>
  <c r="D43" i="9"/>
  <c r="C43" i="9"/>
  <c r="D38" i="9"/>
  <c r="D34" i="9"/>
  <c r="D20" i="9"/>
  <c r="D28" i="9"/>
  <c r="F14" i="8" l="1"/>
  <c r="E14" i="8"/>
  <c r="D33" i="9"/>
  <c r="F33" i="9" s="1"/>
  <c r="F34" i="9"/>
  <c r="D19" i="9"/>
  <c r="F20" i="9"/>
  <c r="C42" i="9"/>
  <c r="G43" i="9"/>
  <c r="D37" i="9"/>
  <c r="F37" i="9" s="1"/>
  <c r="F38" i="9"/>
  <c r="D42" i="9"/>
  <c r="F43" i="9"/>
  <c r="D27" i="9"/>
  <c r="F27" i="9" s="1"/>
  <c r="F28" i="9"/>
  <c r="F39" i="7"/>
  <c r="E6" i="7"/>
  <c r="G39" i="7"/>
  <c r="F5" i="9"/>
  <c r="F19" i="9" l="1"/>
  <c r="D4" i="9"/>
  <c r="F4" i="9" s="1"/>
  <c r="C13" i="8"/>
  <c r="F42" i="9"/>
  <c r="B13" i="8"/>
  <c r="G42" i="9"/>
  <c r="G6" i="7"/>
  <c r="F6" i="7"/>
  <c r="C25" i="9"/>
  <c r="G25" i="9" s="1"/>
  <c r="C28" i="9"/>
  <c r="G28" i="9" s="1"/>
  <c r="C31" i="9"/>
  <c r="G31" i="9" s="1"/>
  <c r="C34" i="9"/>
  <c r="G34" i="9" s="1"/>
  <c r="C38" i="9"/>
  <c r="G38" i="9" s="1"/>
  <c r="C40" i="9"/>
  <c r="G40" i="9" s="1"/>
  <c r="C20" i="9"/>
  <c r="G20" i="9" s="1"/>
  <c r="C15" i="9"/>
  <c r="G6" i="9"/>
  <c r="G15" i="9" l="1"/>
  <c r="C5" i="9"/>
  <c r="C12" i="8"/>
  <c r="D46" i="9"/>
  <c r="F46" i="9" s="1"/>
  <c r="C37" i="9"/>
  <c r="G37" i="9" s="1"/>
  <c r="C24" i="9"/>
  <c r="G24" i="9" s="1"/>
  <c r="G5" i="9"/>
  <c r="C33" i="9"/>
  <c r="G33" i="9" s="1"/>
  <c r="C27" i="9"/>
  <c r="G27" i="9" s="1"/>
  <c r="C19" i="9"/>
  <c r="G19" i="9" s="1"/>
  <c r="C4" i="9" l="1"/>
  <c r="C11" i="8"/>
  <c r="C17" i="8" s="1"/>
  <c r="B26" i="8" s="1"/>
  <c r="C46" i="9" l="1"/>
  <c r="G46" i="9" s="1"/>
  <c r="B12" i="8"/>
  <c r="G4" i="9"/>
  <c r="D11" i="8"/>
  <c r="E11" i="8" s="1"/>
  <c r="F12" i="8" l="1"/>
  <c r="B11" i="8"/>
  <c r="B17" i="8" s="1"/>
  <c r="E12" i="8"/>
  <c r="D17" i="8"/>
  <c r="E17" i="8" l="1"/>
  <c r="F17" i="8"/>
  <c r="C26" i="8"/>
  <c r="F11" i="8"/>
</calcChain>
</file>

<file path=xl/sharedStrings.xml><?xml version="1.0" encoding="utf-8"?>
<sst xmlns="http://schemas.openxmlformats.org/spreadsheetml/2006/main" count="2470" uniqueCount="461">
  <si>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</si>
  <si>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</si>
  <si>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</si>
  <si>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</si>
  <si>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</si>
  <si>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</si>
  <si>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</si>
  <si>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</si>
  <si>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</si>
  <si>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</si>
  <si>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</si>
  <si>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</si>
  <si>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</si>
  <si>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</si>
  <si>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</si>
  <si>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</si>
  <si>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Opći prihodi i primici</t>
  </si>
  <si>
    <t>Vlastiti prihodi</t>
  </si>
  <si>
    <t>3121 OSTALI RASHODI ZA ZAPOSLENE</t>
  </si>
  <si>
    <t>3132 DOPRINOSI ZA OBVEZNO ZDRAVSTVENO OSIGURANJE</t>
  </si>
  <si>
    <t>3133 DOPRINOSI ZA OBVEZNO OSIGURANJE U SLUČAJU NEZAPOSLENOSTI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</si>
  <si>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</si>
  <si>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</si>
  <si>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</si>
  <si>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</si>
  <si>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3231 Usluge telefona, pošte i prijevoza</t>
  </si>
  <si>
    <t>3235 Zakupnine i najamnine</t>
  </si>
  <si>
    <t>3237 Intelektualne i osobne usluge</t>
  </si>
  <si>
    <t>3239 Ostale usluge</t>
  </si>
  <si>
    <t>3293 Reprezentacija</t>
  </si>
  <si>
    <t>3295 Pristojbe i naknade</t>
  </si>
  <si>
    <t>3432 Negativne tečajne razlike i razlike zbog primjene valutne klauzule</t>
  </si>
  <si>
    <t>3721 Naknade građanima i kućanstvima u novcu</t>
  </si>
  <si>
    <t>Ostale pomoći i darovnice (52)</t>
  </si>
  <si>
    <t>4221 Uredska oprema i namještaj</t>
  </si>
  <si>
    <t>23705 VISOKO OBRAZOVANJE</t>
  </si>
  <si>
    <t>A6210 REDOVNA DJELATNOST-MZOS</t>
  </si>
  <si>
    <t>3236 Zdravstvene i veterinarske usluge</t>
  </si>
  <si>
    <t>A621002 REDOVNA DJELATNOST SVEUČILIŠTA U RIJECI-ViNP</t>
  </si>
  <si>
    <t>Ostali prihodi za posebne namjene</t>
  </si>
  <si>
    <t>3222 Materijal i sirovine</t>
  </si>
  <si>
    <t>3223 Energija</t>
  </si>
  <si>
    <t>3224 Materijal i dijelovi za tekuće i investicijsko održavanje</t>
  </si>
  <si>
    <t>3227 Službena, radna i zaštitna odjeća i obuća</t>
  </si>
  <si>
    <t>3232 Usluge tekućeg i investicijskog održavanja</t>
  </si>
  <si>
    <t>3233 Usluge promidžbe i informiranja</t>
  </si>
  <si>
    <t>3234 Komunalne usluge</t>
  </si>
  <si>
    <t>3238 Računalne usluge</t>
  </si>
  <si>
    <t>Donacije (6)</t>
  </si>
  <si>
    <t>3241 Naknade troškova osobama izvan radnog odnosa</t>
  </si>
  <si>
    <t>3292 Premije osiguranja</t>
  </si>
  <si>
    <t>3294 Članarine</t>
  </si>
  <si>
    <t>3299 Ostali nespomenuti rashodi poslovanja</t>
  </si>
  <si>
    <t>3431 Bankarske usluge i usluge platnog prometa</t>
  </si>
  <si>
    <t>3434 Ostali nespomenuti financijski rashodi</t>
  </si>
  <si>
    <t>3691 Prijenosi između pror. korisnika istog proračuna</t>
  </si>
  <si>
    <t>3722 Naknade građanima i kućanstvima u naravi</t>
  </si>
  <si>
    <t>3811 Tekuće donacije u novcu</t>
  </si>
  <si>
    <t>3831 Naknade šteta pravnim i fizičkim osobama</t>
  </si>
  <si>
    <t>4123 Licence</t>
  </si>
  <si>
    <t>Prodaja ili zamjena nefinancijske imovine (7)</t>
  </si>
  <si>
    <t>4222 Komunikacijska oprema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</si>
  <si>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</si>
  <si>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</si>
  <si>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</si>
  <si>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</si>
  <si>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4233 Prijevozna sredstva u pomorskom i riječnom prometu</t>
  </si>
  <si>
    <t>4241 Knjige</t>
  </si>
  <si>
    <t>4264 Ostala nematerijalna proizvedena imovina</t>
  </si>
  <si>
    <t>A622122 PROGRAMSKO FINANCIRANJE JAVNIH VISOKIH UČILIŠTA</t>
  </si>
  <si>
    <t>238 ZNANOST I TEHNOLOŠKI RAZVOJ</t>
  </si>
  <si>
    <t>23801 ULAGANJE U ZNANSTVENO ISTRAŽIVAČKU DJELATNOST</t>
  </si>
  <si>
    <t>A622003 PROGRAMI I PROJEKTI ZNANSTVENOISTRAŽIVAČKE DJELATNOSTI</t>
  </si>
  <si>
    <t>A622004 IZDAVANJE DOMAĆIH ZNANSTVENIH ČASOPISA</t>
  </si>
  <si>
    <t>A622005 Organiziranje i održavanje znanstvenih skupova</t>
  </si>
  <si>
    <t>A622006 IZDAVANJE ZNANSTVENIH UDŽBENIKA</t>
  </si>
  <si>
    <t>FINANCIJSKI PLAN 2017.</t>
  </si>
  <si>
    <t>REALIZACIJA 2017.</t>
  </si>
  <si>
    <t>Row Labels</t>
  </si>
  <si>
    <t>Sum of Planirani iznos2</t>
  </si>
  <si>
    <t>Sum of Realizirani iznos2</t>
  </si>
  <si>
    <t>Grand Total</t>
  </si>
  <si>
    <t>I. OPĆI DIO</t>
  </si>
  <si>
    <t>PRIHODI/RASHODI</t>
  </si>
  <si>
    <t>Indeks          (4/3)</t>
  </si>
  <si>
    <t>Indeks          (4/2)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</si>
  <si>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</si>
  <si>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</si>
  <si>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</si>
  <si>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</si>
  <si>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</si>
  <si>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</si>
  <si>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</si>
  <si>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Prihodi poslovanja i prihodi od prodaje nefinancije imovine ostvareni su kako slijedi:</t>
  </si>
  <si>
    <t>Konto</t>
  </si>
  <si>
    <t>Naziv prihoda</t>
  </si>
  <si>
    <t>Indeks                (5/4)</t>
  </si>
  <si>
    <t>Indeks (5/3)</t>
  </si>
  <si>
    <t>Prihodi poslovanja</t>
  </si>
  <si>
    <t>Pomoći iz inozemstva i od subjekata unutar općeg proračuna</t>
  </si>
  <si>
    <t>Pomoći od međunarodnih organizacija, te institucija i tijela EU</t>
  </si>
  <si>
    <t>Tekuće pomoći od međunarodnih organizacija</t>
  </si>
  <si>
    <t>Kapitalne pomoći od međunarodnih organizacija</t>
  </si>
  <si>
    <t>-</t>
  </si>
  <si>
    <t>Tekuće pomoći od institucija i tijela  EU</t>
  </si>
  <si>
    <t>Kapitalne pomoći od institucija i tijela  EU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</si>
  <si>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</si>
  <si>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</si>
  <si>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</si>
  <si>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Kapitalni prijenosi od EU sredstava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</si>
  <si>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</si>
  <si>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</si>
  <si>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</si>
  <si>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</si>
  <si>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</si>
  <si>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upravnih i administrativnih pristojbi, pristojbi po posebnim propisima i naknada</t>
  </si>
  <si>
    <t>Prihodi po posebnim propisima</t>
  </si>
  <si>
    <t>Ostali nespomenuti prihodi</t>
  </si>
  <si>
    <t>Prihod od prodaje proizvoda i robe, te pruženih usluga i prihodi od donacija</t>
  </si>
  <si>
    <t>Prihodi od prodaje proizvoda i robe, te pruženih usluga</t>
  </si>
  <si>
    <t>Prihodi od prodanih proizvoda</t>
  </si>
  <si>
    <t>Prihodi od pruženih usluga</t>
  </si>
  <si>
    <t>Donacije od fizičkih i pravnih osoba izvan općeg proračuna</t>
  </si>
  <si>
    <t>Tekuće donacije</t>
  </si>
  <si>
    <t>Prihodi od nadležnog proračuna i HZZO-a temeljem ugovornih obveza</t>
  </si>
  <si>
    <t>Prihodi iz nadležnog proračuna za financiranje redovne djelatnosti proračunskih korisnika</t>
  </si>
  <si>
    <t>Prihodi za financiranje rashoda poslovanja</t>
  </si>
  <si>
    <t>Prihodi za financiranje kapitalnih ulaganja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</si>
  <si>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</si>
  <si>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</si>
  <si>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</si>
  <si>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</si>
  <si>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</si>
  <si>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dugotrajne proizvedne imovine</t>
  </si>
  <si>
    <t>UKUPNO:</t>
  </si>
  <si>
    <t>II. POSEBNI DIO</t>
  </si>
  <si>
    <t>Prihodi poslovanja i prihodi od prodaje nefinancijske imovine ostvareni su prema izvorima financiranja kako slijedi:</t>
  </si>
  <si>
    <t>PRIHODI/IZVOR FINANCIRANJA</t>
  </si>
  <si>
    <t>Indeks                (5/3)</t>
  </si>
  <si>
    <t>Indeks (5/4)</t>
  </si>
  <si>
    <t>Opći prihodi i primici (11)</t>
  </si>
  <si>
    <t>Prihodi iz nadležnog proračuna za kapitalna ulaganja</t>
  </si>
  <si>
    <t>Nacionalno sufinanciranje (12)</t>
  </si>
  <si>
    <t>Prihodi za financiranje rashoda poslovanja - nacionalno sufinanciranje EU projekata</t>
  </si>
  <si>
    <t>Vlastiti prihodi (31)</t>
  </si>
  <si>
    <t>Prihodi od prodanih proizvoda (knjige)</t>
  </si>
  <si>
    <t>Ostali prihodi za posebne namjene (43)</t>
  </si>
  <si>
    <t>Ostali nespomenuti prihodi (školarine i HRZZ projekt)</t>
  </si>
  <si>
    <t>Pomoći EU  (51)</t>
  </si>
  <si>
    <t>Kapitalne pomoći od institucija i tijela EU</t>
  </si>
  <si>
    <t>Tekući prijenosi temeljem EU sredstava</t>
  </si>
  <si>
    <t>Kapitalni prijenosi temeljem EU sredstava</t>
  </si>
  <si>
    <t>Pomoći - Europski socijalni fond (561)</t>
  </si>
  <si>
    <t>Tekuće pomoći od institucija i tijela  ESF</t>
  </si>
  <si>
    <t>Kapitalne pomoći od institucija i tijela   ESF</t>
  </si>
  <si>
    <t>Rashodi poslovanja i rashodi za nabavu nefinancijske imovine izvršeni su kako slijedi:</t>
  </si>
  <si>
    <t>Naziv rashoda</t>
  </si>
  <si>
    <t>Rashodi poslovanja</t>
  </si>
  <si>
    <t>Rashodi za zaposlene</t>
  </si>
  <si>
    <t>Plaće (Bruto)</t>
  </si>
  <si>
    <t>Plaće za redovan rad</t>
  </si>
  <si>
    <t>Ostale plaće u naravi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</si>
  <si>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</si>
  <si>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</si>
  <si>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</si>
  <si>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</si>
  <si>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</si>
  <si>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</si>
  <si>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</si>
  <si>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</si>
  <si>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</si>
  <si>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</si>
  <si>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</si>
  <si>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</si>
  <si>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</si>
  <si>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</si>
  <si>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</si>
  <si>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</si>
  <si>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</si>
  <si>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</si>
  <si>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</si>
  <si>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</si>
  <si>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</si>
  <si>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</si>
  <si>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</si>
  <si>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</si>
  <si>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</si>
  <si>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</si>
  <si>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</si>
  <si>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</si>
  <si>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</si>
  <si>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</si>
  <si>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</si>
  <si>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</si>
  <si>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</si>
  <si>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</si>
  <si>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</si>
  <si>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</si>
  <si>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</si>
  <si>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 xml:space="preserve">Subvencije trgovačkim društvima </t>
  </si>
  <si>
    <t>Pomoći dane u inozemstvo i unutar općeg proračuna</t>
  </si>
  <si>
    <t>Tekuće pomoći inozemnim vladama</t>
  </si>
  <si>
    <t>Prijenosi između pror. korisnika istog proračuna</t>
  </si>
  <si>
    <t>Prijenosi temeljem EU sredstava</t>
  </si>
  <si>
    <t>Naknade građanima i kućanstvima na temelju osiguranja i druge naknade</t>
  </si>
  <si>
    <t>Naknade građanima i kućanstvima u novcu</t>
  </si>
  <si>
    <t>Ostali rashodi</t>
  </si>
  <si>
    <t>Tekuće donacije u novcu</t>
  </si>
  <si>
    <t>Tekuće donacije u naravi</t>
  </si>
  <si>
    <t>Tekuće donacije EU sredstava</t>
  </si>
  <si>
    <t>Rashodi za nabavu nefinancijske imovine</t>
  </si>
  <si>
    <t>Rashodi za nabavu neproizvedene nefinancijske imovine</t>
  </si>
  <si>
    <t>Nematerijalna imovina</t>
  </si>
  <si>
    <t>Licence</t>
  </si>
  <si>
    <t>Ulaganje u tuđu imovinu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</si>
  <si>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</si>
  <si>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</si>
  <si>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</si>
  <si>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</si>
  <si>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</si>
  <si>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</si>
  <si>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</si>
  <si>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</si>
  <si>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</si>
  <si>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Kombi vozila</t>
  </si>
  <si>
    <t>Knjige, umjetnička djela i ostale izložbene vrijednosti</t>
  </si>
  <si>
    <t>Knjige</t>
  </si>
  <si>
    <t>Nematerijalna proizvedna imovina</t>
  </si>
  <si>
    <t>Ulaganje u računalne programe</t>
  </si>
  <si>
    <t>Umjetnička, literarna i znanstvena djela</t>
  </si>
  <si>
    <t>Rashodi poslovanja i rashodi za nabavu nefinancijske imovine izvršeni su prema izvorima financiranja kako slijedi:</t>
  </si>
  <si>
    <t>RASHODI/IZVOR FINANCIRANJA</t>
  </si>
  <si>
    <t>RASHODI POSLOVANJA</t>
  </si>
  <si>
    <t>Plaće</t>
  </si>
  <si>
    <t xml:space="preserve"> Službena, radna i zaštitna odjeća i obuća</t>
  </si>
  <si>
    <t>Naknade građanima</t>
  </si>
  <si>
    <t>Naknade građanima i kućanstvima</t>
  </si>
  <si>
    <t>Znanstvena i laboratorijska oprema</t>
  </si>
  <si>
    <t xml:space="preserve">Plaće za redovan rad  </t>
  </si>
  <si>
    <t>Materijal za tekuće i investicijsko održavanje</t>
  </si>
  <si>
    <t>Pomoći dane u inozemstvo i izvan općeg proračuna</t>
  </si>
  <si>
    <t>Tekuće donacije iz EU sredstava</t>
  </si>
  <si>
    <t>Rashodi za nabavu neproizvedene dugotrajne imovine</t>
  </si>
  <si>
    <t>Ulaganja u tuđu imovinu</t>
  </si>
  <si>
    <t xml:space="preserve">Prijevozna sredstva </t>
  </si>
  <si>
    <t>Nematerijalna proizvedena imovina</t>
  </si>
  <si>
    <t>Subvencije</t>
  </si>
  <si>
    <t>Subvencije trgovakčim društvima, poljoprivrednicima i obrtnicima temeljem EU sredstava</t>
  </si>
  <si>
    <t>Pomoći inozemnim vladama</t>
  </si>
  <si>
    <t>Prijenosi EU sredstava</t>
  </si>
  <si>
    <t>Tekući prijenosi EU sredstava</t>
  </si>
  <si>
    <t>Plaće u naravi</t>
  </si>
  <si>
    <t>Ostale naknade građainma i kućanstvima iz proračuna</t>
  </si>
  <si>
    <t xml:space="preserve"> Naknade građanima i kućanstvima u novcu</t>
  </si>
  <si>
    <t>Materija za tekuće i investicijskog održavanje</t>
  </si>
  <si>
    <t>Subvencije trgovačkim društvima, zadrugama, poljoprivrednicima i obrtnicima iz EU sredstava</t>
  </si>
  <si>
    <t>Subvencije trgovačkim društvima</t>
  </si>
  <si>
    <t>Prijenosi između pror. korisnika istog proračuna temelje EU sredstava</t>
  </si>
  <si>
    <t>Tekuće donacije temeljem EU sredstava</t>
  </si>
  <si>
    <t xml:space="preserve"> Službena putovanja</t>
  </si>
  <si>
    <t>Članarina</t>
  </si>
  <si>
    <t xml:space="preserve"> Knjige</t>
  </si>
  <si>
    <t xml:space="preserve"> Uredska oprema i namještaj</t>
  </si>
  <si>
    <t>UKUPNO</t>
  </si>
  <si>
    <t>Rashodi poslovanja i rashodi za nabavu nefinancijske imovine izvršeni  su po aktivnostima i programima kako slijedi:</t>
  </si>
  <si>
    <t>Aktivnost/Izvor financiranja</t>
  </si>
  <si>
    <t xml:space="preserve"> Ostali nespomenuti rashodi poslovanja</t>
  </si>
  <si>
    <t>Naknade građanima u kućanstvu i novcu</t>
  </si>
  <si>
    <t>K679106 OP UČINKOVITI LJUDSKI POTENCIJALI 2014-2020. PRIORITET 3</t>
  </si>
  <si>
    <t>3111</t>
  </si>
  <si>
    <t>3132</t>
  </si>
  <si>
    <t>3213</t>
  </si>
  <si>
    <t>3221</t>
  </si>
  <si>
    <t>3235</t>
  </si>
  <si>
    <t>3237</t>
  </si>
  <si>
    <t>3238</t>
  </si>
  <si>
    <t>3239</t>
  </si>
  <si>
    <t>3293</t>
  </si>
  <si>
    <t>3295</t>
  </si>
  <si>
    <t>3299</t>
  </si>
  <si>
    <t>3431</t>
  </si>
  <si>
    <t>3211</t>
  </si>
  <si>
    <t>51000 Rijeka</t>
  </si>
  <si>
    <t>Realizacija financijskog plana po izvorima financiranja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</si>
  <si>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</si>
  <si>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</si>
  <si>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</si>
  <si>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</si>
  <si>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</si>
  <si>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</si>
  <si>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</si>
  <si>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3 = 2/1  *100</t>
  </si>
  <si>
    <t>5 = 4/1 *100</t>
  </si>
  <si>
    <t>1</t>
  </si>
  <si>
    <t>2</t>
  </si>
  <si>
    <t>4</t>
  </si>
  <si>
    <t>6 = 2-4</t>
  </si>
  <si>
    <t>Svi izvori</t>
  </si>
  <si>
    <t>1.</t>
  </si>
  <si>
    <t>OPĆI PRIHODI I PRIMICI</t>
  </si>
  <si>
    <t>1.2.</t>
  </si>
  <si>
    <t>NACIONALNO SUFINANCIRANJE  EU PROJEKATA</t>
  </si>
  <si>
    <t>3.</t>
  </si>
  <si>
    <t>VLASTITI PRIHODI</t>
  </si>
  <si>
    <t>4.</t>
  </si>
  <si>
    <t>PRIHODI ZA POSEBNE NAMJENE</t>
  </si>
  <si>
    <t>5.</t>
  </si>
  <si>
    <t>POMOĆI</t>
  </si>
  <si>
    <t>5.1.</t>
  </si>
  <si>
    <t>Pomoći EU - izvor 51</t>
  </si>
  <si>
    <t>5.2.</t>
  </si>
  <si>
    <t>Ostale pomoći  - izvor 52</t>
  </si>
  <si>
    <t>5.3.</t>
  </si>
  <si>
    <t>ESF - izvor 561</t>
  </si>
  <si>
    <t>6.</t>
  </si>
  <si>
    <t>DONACIJE</t>
  </si>
  <si>
    <t>7.</t>
  </si>
  <si>
    <t>PRIHODI OD PRODAJE NEFIN. IMOVINE</t>
  </si>
  <si>
    <t>8.</t>
  </si>
  <si>
    <t>NAMJENSKI PRIMICI OD FIN. IMOVINE</t>
  </si>
  <si>
    <t xml:space="preserve">9. </t>
  </si>
  <si>
    <t>MANJAK PRIMITAKA OD FINANCIJSKE IMOVINE</t>
  </si>
  <si>
    <t>Ukupno:</t>
  </si>
  <si>
    <t>Ekonomski fakultet</t>
  </si>
  <si>
    <t>Prihodi od prodaje postrojenja i opreme</t>
  </si>
  <si>
    <t>Prihodi od pruženih usluga (stručni projekti, PSS, ostalo)</t>
  </si>
  <si>
    <t>Pomoći proračunskim korisnicima iz proračuna koji im nije nadležan</t>
  </si>
  <si>
    <t>Tekuće pomoći proračunskim korisnicima iz proračuna koji im nije nadležan</t>
  </si>
  <si>
    <t>Subvencije trgovačkim društvima iz EU sredstava</t>
  </si>
  <si>
    <t>Naknade građanima i kućanstvima u naravi</t>
  </si>
  <si>
    <t>Sitni inventar</t>
  </si>
  <si>
    <t>Sitni inventar i auto gume</t>
  </si>
  <si>
    <t xml:space="preserve">SVEUČILIŠTE U RIJECI EKONOMSKI FAKULTET </t>
  </si>
  <si>
    <t>IVANA FILIPOVIĆA 4</t>
  </si>
  <si>
    <t>Subvencije trgovačkim društvima i zadrugama izvan javnog sektora</t>
  </si>
  <si>
    <t>A621002 REDOVNA DJELATNOST SVEUČILIŠTA U RIJECI</t>
  </si>
  <si>
    <t>A679089 VINP REDOVNA DJELATNOST - IZ EVIDENCIJSKIH PRIHDA</t>
  </si>
  <si>
    <t>Ukupno po svim aktivnostima</t>
  </si>
  <si>
    <t>Indeks (4/3)</t>
  </si>
  <si>
    <t>A621181 PRAVOMOĆNE SUDSKE PRESUDE</t>
  </si>
  <si>
    <t>Plan tekuće godine</t>
  </si>
  <si>
    <t xml:space="preserve">Izvršenje tekuće godine </t>
  </si>
  <si>
    <t>Računalna oprema</t>
  </si>
  <si>
    <t>OIB 26093119930</t>
  </si>
  <si>
    <t>A679072 PROJEKT SVEUČILIŠTE U RIJECI - IZ VLASTITIH PRIHODA</t>
  </si>
  <si>
    <t>A. 4. RASHODI PREMA FUNKCIJSKOJ KLASIFIKACIJI</t>
  </si>
  <si>
    <t>u EUR</t>
  </si>
  <si>
    <t>BROJČANA OZNAKA</t>
  </si>
  <si>
    <t>NAZIV FUNKCIJSKE KLASIFIKACIJE</t>
  </si>
  <si>
    <t>UKUPNI RASHODI</t>
  </si>
  <si>
    <t>Opće javne usluge</t>
  </si>
  <si>
    <t>Izvršna i zakonodavna tijela, financijski i fiskalni poslovi, vanjski poslovi</t>
  </si>
  <si>
    <t>Inozemna ekonomska pomoć</t>
  </si>
  <si>
    <t>Opće usluge</t>
  </si>
  <si>
    <t>Osnovna istraživanja</t>
  </si>
  <si>
    <t>Istraživanje i razvoj: Opće javne usluge</t>
  </si>
  <si>
    <t>Opće javne usluge koje nisu drugdje svrstane</t>
  </si>
  <si>
    <t>Transakcije vezane uz javni dug</t>
  </si>
  <si>
    <t>Prijenosi općeg karaktera između različitih državnih razina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</si>
  <si>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</si>
  <si>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</si>
  <si>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</si>
  <si>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</si>
  <si>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</si>
  <si>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</si>
  <si>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</si>
  <si>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</si>
  <si>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</si>
  <si>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</si>
  <si>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</si>
  <si>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</si>
  <si>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</si>
  <si>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</si>
  <si>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</si>
  <si>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</si>
  <si>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</si>
  <si>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</si>
  <si>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</si>
  <si>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Komunikacije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</si>
  <si>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</si>
  <si>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</si>
  <si>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</si>
  <si>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</si>
  <si>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</si>
  <si>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</si>
  <si>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</si>
  <si>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</si>
  <si>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</si>
  <si>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</si>
  <si>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</si>
  <si>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</si>
  <si>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</si>
  <si>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</si>
  <si>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</si>
  <si>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</si>
  <si>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</si>
  <si>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</si>
  <si>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</si>
  <si>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</si>
  <si>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</si>
  <si>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</si>
  <si>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</si>
  <si>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</si>
  <si>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</si>
  <si>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</si>
  <si>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kulture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</si>
  <si>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</si>
  <si>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</si>
  <si>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</si>
  <si>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</si>
  <si>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</si>
  <si>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</si>
  <si>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</si>
  <si>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</si>
  <si>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</si>
  <si>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</si>
  <si>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</si>
  <si>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</si>
  <si>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</si>
  <si>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</si>
  <si>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</si>
  <si>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</si>
  <si>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</si>
  <si>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</si>
  <si>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</si>
  <si>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</si>
  <si>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</si>
  <si>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</si>
  <si>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</si>
  <si>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Donos</t>
  </si>
  <si>
    <t>Odnos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</si>
  <si>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</si>
  <si>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</si>
  <si>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</si>
  <si>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</si>
  <si>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</si>
  <si>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</si>
  <si>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>DEKAN:</t>
  </si>
  <si>
    <t>M.P.</t>
  </si>
  <si>
    <t>Izvršenje 06/2024</t>
  </si>
  <si>
    <t>Uređaji, strojevi i oprema za ostak+le namjene</t>
  </si>
  <si>
    <t>Ulaganja u računalne programe</t>
  </si>
  <si>
    <t>A621048 PROJEKTNO FINANCIRANJE ZNANSTVENE DJELATNOSTI</t>
  </si>
  <si>
    <t>Izvršenje FP 06/2024</t>
  </si>
  <si>
    <t>Prof. dr. sc. Saša Drezgić</t>
  </si>
  <si>
    <t>POLUGODIŠNJE IZVRŠENJE FINANCIJSKOG PLANA ZA 2025. GODINU</t>
  </si>
  <si>
    <t>Izvršenje Financijskog plana Ekonomskog fakulteta u Rijeci za razdoblje 1. siječnja - 30. lipnja 2025. godine:</t>
  </si>
  <si>
    <t>Izvršenje 06/2024.</t>
  </si>
  <si>
    <t>Izvršenje tekuće godine 06/2025</t>
  </si>
  <si>
    <t>Plan 2025</t>
  </si>
  <si>
    <t>Izvršenje 06/2025</t>
  </si>
  <si>
    <t>Za razdoblje od 1.1.2025. do 30.06.2025.</t>
  </si>
  <si>
    <t>Pomoći temeljem prijenosa EU sredstava</t>
  </si>
  <si>
    <t>Tekuće pomoći temeljem prijenosa EU sredstava</t>
  </si>
  <si>
    <t>Pomoći međunarodnim organizacijama te institucijama i tijelima EU</t>
  </si>
  <si>
    <t>Tekuće pomoći međunarodnim organizacijama te institucijama i tijelima EU</t>
  </si>
  <si>
    <t>Sportska i glazbena oprema</t>
  </si>
  <si>
    <t>Izvršenje tekuće godine 06/2025.</t>
  </si>
  <si>
    <t xml:space="preserve">Sveučilište u Rijeci, </t>
  </si>
  <si>
    <t>tekuće pomoći međunarodnim organizacijama te institucijamai tijelima EU</t>
  </si>
  <si>
    <t>Rijeka, 16. srpnja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</si>
</sst>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6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9" fillId="0" borderId="0"/>
    <xf numFmtId="0" fontId="20" fillId="0" borderId="0"/>
    <xf numFmtId="0" fontId="24" fillId="0" borderId="0"/>
    <xf numFmtId="4" fontId="26" fillId="0" borderId="7" applyNumberFormat="0" applyProtection="0">
      <alignment horizontal="right" vertical="center"/>
    </xf>
    <xf numFmtId="0" fontId="27" fillId="0" borderId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4" fillId="0" borderId="0"/>
  </cellStyleXfs>
  <cellXfs count="221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0" borderId="0" xfId="0" applyFont="1" applyFill="1" applyBorder="1"/>
    <xf numFmtId="0" fontId="0" fillId="0" borderId="3" xfId="0" applyBorder="1"/>
    <xf numFmtId="0" fontId="11" fillId="0" borderId="0" xfId="0" applyFont="1"/>
    <xf numFmtId="0" fontId="0" fillId="0" borderId="3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3" xfId="1" applyNumberFormat="1" applyFont="1" applyFill="1" applyBorder="1" applyAlignment="1" applyProtection="1">
      <alignment horizontal="center" wrapText="1"/>
    </xf>
    <xf numFmtId="0" fontId="13" fillId="5" borderId="3" xfId="1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3" fontId="14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1" fillId="4" borderId="3" xfId="0" applyFont="1" applyFill="1" applyBorder="1"/>
    <xf numFmtId="0" fontId="1" fillId="4" borderId="3" xfId="0" applyFont="1" applyFill="1" applyBorder="1" applyAlignment="1">
      <alignment horizontal="right"/>
    </xf>
    <xf numFmtId="0" fontId="0" fillId="4" borderId="0" xfId="0" applyFill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/>
    <xf numFmtId="0" fontId="11" fillId="8" borderId="3" xfId="0" applyNumberFormat="1" applyFont="1" applyFill="1" applyBorder="1" applyAlignment="1" applyProtection="1">
      <alignment horizontal="left" vertical="center" wrapText="1"/>
    </xf>
    <xf numFmtId="0" fontId="13" fillId="5" borderId="4" xfId="1" applyNumberFormat="1" applyFont="1" applyFill="1" applyBorder="1" applyAlignment="1" applyProtection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/>
    </xf>
    <xf numFmtId="3" fontId="0" fillId="4" borderId="3" xfId="0" applyNumberFormat="1" applyFill="1" applyBorder="1"/>
    <xf numFmtId="0" fontId="3" fillId="0" borderId="3" xfId="0" applyFont="1" applyFill="1" applyBorder="1"/>
    <xf numFmtId="4" fontId="18" fillId="6" borderId="3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right" vertical="center" wrapText="1"/>
    </xf>
    <xf numFmtId="2" fontId="18" fillId="6" borderId="3" xfId="0" applyNumberFormat="1" applyFont="1" applyFill="1" applyBorder="1" applyAlignment="1" applyProtection="1">
      <alignment horizontal="right" vertical="center" wrapText="1"/>
    </xf>
    <xf numFmtId="4" fontId="18" fillId="7" borderId="3" xfId="0" applyNumberFormat="1" applyFont="1" applyFill="1" applyBorder="1" applyAlignment="1" applyProtection="1">
      <alignment horizontal="right" vertical="center" wrapText="1"/>
    </xf>
    <xf numFmtId="0" fontId="13" fillId="5" borderId="3" xfId="0" quotePrefix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0" xfId="0" applyFont="1"/>
    <xf numFmtId="0" fontId="0" fillId="4" borderId="3" xfId="0" applyFont="1" applyFill="1" applyBorder="1" applyAlignment="1">
      <alignment horizontal="right"/>
    </xf>
    <xf numFmtId="0" fontId="0" fillId="4" borderId="3" xfId="0" applyFont="1" applyFill="1" applyBorder="1"/>
    <xf numFmtId="0" fontId="0" fillId="0" borderId="0" xfId="0" applyAlignment="1">
      <alignment horizontal="right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 applyAlignment="1">
      <alignment wrapText="1"/>
    </xf>
    <xf numFmtId="3" fontId="0" fillId="4" borderId="3" xfId="0" applyNumberFormat="1" applyFill="1" applyBorder="1" applyAlignment="1">
      <alignment wrapText="1"/>
    </xf>
    <xf numFmtId="0" fontId="13" fillId="5" borderId="6" xfId="1" applyNumberFormat="1" applyFont="1" applyFill="1" applyBorder="1" applyAlignment="1" applyProtection="1">
      <alignment horizontal="center" vertical="center" wrapText="1"/>
    </xf>
    <xf numFmtId="0" fontId="13" fillId="5" borderId="3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0" fontId="25" fillId="0" borderId="0" xfId="0" applyNumberFormat="1" applyFont="1" applyFill="1" applyBorder="1" applyAlignment="1" applyProtection="1">
      <alignment vertical="center"/>
    </xf>
    <xf numFmtId="0" fontId="3" fillId="0" borderId="3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0" fillId="0" borderId="3" xfId="0" applyFont="1" applyFill="1" applyBorder="1"/>
    <xf numFmtId="3" fontId="1" fillId="4" borderId="3" xfId="0" applyNumberFormat="1" applyFont="1" applyFill="1" applyBorder="1"/>
    <xf numFmtId="0" fontId="3" fillId="0" borderId="3" xfId="0" applyFont="1" applyFill="1" applyBorder="1" applyAlignment="1">
      <alignment horizontal="right"/>
    </xf>
    <xf numFmtId="4" fontId="21" fillId="6" borderId="3" xfId="0" applyNumberFormat="1" applyFont="1" applyFill="1" applyBorder="1"/>
    <xf numFmtId="0" fontId="0" fillId="0" borderId="0" xfId="0" applyBorder="1"/>
    <xf numFmtId="0" fontId="1" fillId="4" borderId="3" xfId="0" applyFont="1" applyFill="1" applyBorder="1" applyAlignment="1">
      <alignment wrapText="1"/>
    </xf>
    <xf numFmtId="0" fontId="10" fillId="0" borderId="0" xfId="0" applyFont="1" applyFill="1" applyBorder="1"/>
    <xf numFmtId="0" fontId="0" fillId="4" borderId="3" xfId="0" applyFont="1" applyFill="1" applyBorder="1" applyAlignment="1"/>
    <xf numFmtId="3" fontId="13" fillId="5" borderId="4" xfId="1" applyNumberFormat="1" applyFont="1" applyFill="1" applyBorder="1" applyAlignment="1" applyProtection="1">
      <alignment horizontal="center" vertical="center" wrapText="1"/>
    </xf>
    <xf numFmtId="3" fontId="1" fillId="4" borderId="3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/>
    <xf numFmtId="2" fontId="18" fillId="9" borderId="3" xfId="0" applyNumberFormat="1" applyFont="1" applyFill="1" applyBorder="1" applyAlignment="1" applyProtection="1">
      <alignment horizontal="right" vertical="center" wrapText="1"/>
    </xf>
    <xf numFmtId="0" fontId="0" fillId="4" borderId="3" xfId="0" applyFill="1" applyBorder="1" applyAlignment="1">
      <alignment horizontal="right" vertical="center"/>
    </xf>
    <xf numFmtId="0" fontId="21" fillId="0" borderId="3" xfId="0" applyNumberFormat="1" applyFont="1" applyFill="1" applyBorder="1" applyAlignment="1" applyProtection="1">
      <alignment horizontal="right" vertical="center" wrapText="1"/>
    </xf>
    <xf numFmtId="3" fontId="0" fillId="4" borderId="3" xfId="0" applyNumberFormat="1" applyFont="1" applyFill="1" applyBorder="1"/>
    <xf numFmtId="0" fontId="10" fillId="0" borderId="3" xfId="0" applyFont="1" applyFill="1" applyBorder="1" applyAlignment="1">
      <alignment horizontal="right"/>
    </xf>
    <xf numFmtId="2" fontId="0" fillId="0" borderId="0" xfId="0" applyNumberFormat="1"/>
    <xf numFmtId="4" fontId="18" fillId="8" borderId="3" xfId="0" applyNumberFormat="1" applyFont="1" applyFill="1" applyBorder="1" applyAlignment="1" applyProtection="1">
      <alignment horizontal="right" vertical="center" wrapText="1"/>
    </xf>
    <xf numFmtId="4" fontId="0" fillId="6" borderId="3" xfId="0" applyNumberFormat="1" applyFill="1" applyBorder="1"/>
    <xf numFmtId="4" fontId="0" fillId="6" borderId="3" xfId="0" applyNumberFormat="1" applyFont="1" applyFill="1" applyBorder="1"/>
    <xf numFmtId="4" fontId="13" fillId="5" borderId="3" xfId="0" applyNumberFormat="1" applyFont="1" applyFill="1" applyBorder="1" applyAlignment="1">
      <alignment horizontal="right" vertical="center" wrapText="1"/>
    </xf>
    <xf numFmtId="4" fontId="11" fillId="8" borderId="3" xfId="0" applyNumberFormat="1" applyFont="1" applyFill="1" applyBorder="1" applyAlignment="1" applyProtection="1">
      <alignment horizontal="right" vertical="center" wrapText="1"/>
    </xf>
    <xf numFmtId="4" fontId="13" fillId="5" borderId="3" xfId="0" applyNumberFormat="1" applyFont="1" applyFill="1" applyBorder="1" applyAlignment="1">
      <alignment horizontal="right" wrapText="1"/>
    </xf>
    <xf numFmtId="4" fontId="14" fillId="6" borderId="3" xfId="0" applyNumberFormat="1" applyFont="1" applyFill="1" applyBorder="1" applyAlignment="1" applyProtection="1">
      <alignment horizontal="right" vertical="center" wrapText="1"/>
    </xf>
    <xf numFmtId="4" fontId="1" fillId="6" borderId="3" xfId="0" applyNumberFormat="1" applyFont="1" applyFill="1" applyBorder="1"/>
    <xf numFmtId="4" fontId="1" fillId="6" borderId="3" xfId="0" applyNumberFormat="1" applyFont="1" applyFill="1" applyBorder="1" applyAlignment="1">
      <alignment horizontal="right"/>
    </xf>
    <xf numFmtId="4" fontId="11" fillId="6" borderId="3" xfId="0" applyNumberFormat="1" applyFont="1" applyFill="1" applyBorder="1"/>
    <xf numFmtId="0" fontId="3" fillId="0" borderId="8" xfId="0" applyFont="1" applyFill="1" applyBorder="1" applyAlignment="1">
      <alignment horizontal="left"/>
    </xf>
    <xf numFmtId="0" fontId="29" fillId="11" borderId="3" xfId="7" quotePrefix="1" applyNumberFormat="1" applyBorder="1" applyAlignment="1" applyProtection="1">
      <alignment horizontal="left" vertical="center" wrapText="1"/>
    </xf>
    <xf numFmtId="4" fontId="29" fillId="11" borderId="3" xfId="7" applyNumberFormat="1" applyBorder="1" applyAlignment="1" applyProtection="1">
      <alignment horizontal="right" vertical="center" wrapText="1"/>
    </xf>
    <xf numFmtId="0" fontId="1" fillId="12" borderId="3" xfId="8" applyNumberFormat="1" applyFont="1" applyBorder="1" applyAlignment="1" applyProtection="1">
      <alignment horizontal="left" vertical="center" wrapText="1"/>
    </xf>
    <xf numFmtId="4" fontId="1" fillId="12" borderId="3" xfId="8" applyNumberFormat="1" applyFont="1" applyBorder="1" applyAlignment="1" applyProtection="1">
      <alignment horizontal="right" vertical="center" wrapText="1"/>
    </xf>
    <xf numFmtId="0" fontId="1" fillId="10" borderId="3" xfId="6" applyFont="1" applyBorder="1" applyAlignment="1">
      <alignment horizontal="left" vertical="center"/>
    </xf>
    <xf numFmtId="4" fontId="1" fillId="10" borderId="3" xfId="6" applyNumberFormat="1" applyFont="1" applyBorder="1" applyAlignment="1">
      <alignment horizontal="right" vertical="center"/>
    </xf>
    <xf numFmtId="4" fontId="1" fillId="10" borderId="3" xfId="6" applyNumberFormat="1" applyFont="1" applyBorder="1" applyAlignment="1" applyProtection="1">
      <alignment horizontal="right" vertical="center" wrapText="1"/>
    </xf>
    <xf numFmtId="4" fontId="14" fillId="6" borderId="3" xfId="0" applyNumberFormat="1" applyFont="1" applyFill="1" applyBorder="1" applyAlignment="1">
      <alignment horizontal="right" vertical="center"/>
    </xf>
    <xf numFmtId="0" fontId="21" fillId="0" borderId="3" xfId="0" quotePrefix="1" applyFont="1" applyBorder="1" applyAlignment="1">
      <alignment horizontal="left" vertical="center"/>
    </xf>
    <xf numFmtId="0" fontId="21" fillId="0" borderId="3" xfId="0" quotePrefix="1" applyNumberFormat="1" applyFont="1" applyFill="1" applyBorder="1" applyAlignment="1" applyProtection="1">
      <alignment horizontal="left" vertical="center" wrapText="1"/>
    </xf>
    <xf numFmtId="4" fontId="21" fillId="6" borderId="3" xfId="0" applyNumberFormat="1" applyFont="1" applyFill="1" applyBorder="1" applyAlignment="1" applyProtection="1">
      <alignment horizontal="right" vertical="center" wrapText="1"/>
    </xf>
    <xf numFmtId="2" fontId="0" fillId="0" borderId="0" xfId="0" applyNumberFormat="1" applyAlignment="1"/>
    <xf numFmtId="2" fontId="13" fillId="5" borderId="3" xfId="1" applyNumberFormat="1" applyFont="1" applyFill="1" applyBorder="1" applyAlignment="1" applyProtection="1">
      <alignment horizontal="center" vertical="center" wrapText="1"/>
    </xf>
    <xf numFmtId="2" fontId="14" fillId="6" borderId="3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vertical="center" wrapText="1"/>
      <protection locked="0"/>
    </xf>
    <xf numFmtId="2" fontId="18" fillId="8" borderId="3" xfId="0" applyNumberFormat="1" applyFont="1" applyFill="1" applyBorder="1" applyAlignment="1" applyProtection="1">
      <alignment horizontal="right" vertical="center" wrapText="1"/>
    </xf>
    <xf numFmtId="2" fontId="13" fillId="5" borderId="3" xfId="1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>
      <alignment horizontal="right"/>
    </xf>
    <xf numFmtId="1" fontId="13" fillId="5" borderId="4" xfId="1" applyNumberFormat="1" applyFont="1" applyFill="1" applyBorder="1" applyAlignment="1" applyProtection="1">
      <alignment horizontal="center" vertical="center" wrapText="1"/>
    </xf>
    <xf numFmtId="0" fontId="30" fillId="0" borderId="0" xfId="1" applyNumberFormat="1" applyFont="1" applyFill="1" applyBorder="1" applyAlignment="1" applyProtection="1">
      <alignment vertical="center" wrapText="1"/>
    </xf>
    <xf numFmtId="0" fontId="31" fillId="0" borderId="0" xfId="1" applyFont="1" applyProtection="1"/>
    <xf numFmtId="0" fontId="19" fillId="0" borderId="0" xfId="1" applyProtection="1"/>
    <xf numFmtId="0" fontId="3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2" fillId="13" borderId="10" xfId="1" applyFont="1" applyFill="1" applyBorder="1" applyAlignment="1" applyProtection="1">
      <alignment horizontal="center" vertical="center" wrapText="1"/>
    </xf>
    <xf numFmtId="0" fontId="32" fillId="13" borderId="10" xfId="1" applyNumberFormat="1" applyFont="1" applyFill="1" applyBorder="1" applyAlignment="1" applyProtection="1">
      <alignment horizontal="center" vertical="center" wrapText="1"/>
    </xf>
    <xf numFmtId="0" fontId="10" fillId="14" borderId="10" xfId="5" applyFont="1" applyFill="1" applyBorder="1" applyAlignment="1" applyProtection="1">
      <alignment horizontal="center" vertical="center" wrapText="1"/>
    </xf>
    <xf numFmtId="0" fontId="33" fillId="15" borderId="3" xfId="1" applyFont="1" applyFill="1" applyBorder="1" applyAlignment="1" applyProtection="1">
      <alignment horizontal="center" vertical="center" wrapText="1"/>
    </xf>
    <xf numFmtId="0" fontId="33" fillId="15" borderId="3" xfId="1" applyFont="1" applyFill="1" applyBorder="1" applyAlignment="1" applyProtection="1">
      <alignment vertical="center" wrapText="1"/>
    </xf>
    <xf numFmtId="3" fontId="33" fillId="15" borderId="3" xfId="1" applyNumberFormat="1" applyFont="1" applyFill="1" applyBorder="1" applyAlignment="1" applyProtection="1">
      <alignment vertical="center" wrapText="1"/>
    </xf>
    <xf numFmtId="0" fontId="34" fillId="16" borderId="3" xfId="9" applyFont="1" applyFill="1" applyBorder="1" applyAlignment="1" applyProtection="1">
      <alignment horizontal="center" vertical="center" wrapText="1"/>
    </xf>
    <xf numFmtId="0" fontId="34" fillId="16" borderId="3" xfId="9" applyFont="1" applyFill="1" applyBorder="1" applyAlignment="1" applyProtection="1">
      <alignment horizontal="left" vertical="center" wrapText="1"/>
    </xf>
    <xf numFmtId="3" fontId="34" fillId="16" borderId="3" xfId="9" applyNumberFormat="1" applyFont="1" applyFill="1" applyBorder="1" applyAlignment="1" applyProtection="1">
      <alignment horizontal="right" vertical="center" wrapText="1"/>
    </xf>
    <xf numFmtId="0" fontId="35" fillId="0" borderId="3" xfId="9" applyFont="1" applyFill="1" applyBorder="1" applyAlignment="1" applyProtection="1">
      <alignment horizontal="center" vertical="center" wrapText="1"/>
    </xf>
    <xf numFmtId="0" fontId="35" fillId="0" borderId="3" xfId="9" applyFont="1" applyFill="1" applyBorder="1" applyAlignment="1" applyProtection="1">
      <alignment horizontal="left" vertical="center" wrapText="1"/>
    </xf>
    <xf numFmtId="3" fontId="35" fillId="0" borderId="3" xfId="9" applyNumberFormat="1" applyFont="1" applyFill="1" applyBorder="1" applyAlignment="1" applyProtection="1">
      <alignment horizontal="right" vertical="center" wrapText="1"/>
    </xf>
    <xf numFmtId="3" fontId="34" fillId="16" borderId="3" xfId="9" applyNumberFormat="1" applyFont="1" applyFill="1" applyBorder="1" applyAlignment="1" applyProtection="1">
      <alignment vertical="center" wrapText="1"/>
    </xf>
    <xf numFmtId="0" fontId="36" fillId="17" borderId="10" xfId="5" applyFont="1" applyFill="1" applyBorder="1" applyAlignment="1" applyProtection="1">
      <alignment horizontal="center" vertical="center" wrapText="1"/>
    </xf>
    <xf numFmtId="0" fontId="10" fillId="0" borderId="11" xfId="5" applyFont="1" applyBorder="1" applyAlignment="1" applyProtection="1">
      <alignment horizontal="left" vertical="center" wrapText="1"/>
    </xf>
    <xf numFmtId="3" fontId="37" fillId="0" borderId="11" xfId="5" applyNumberFormat="1" applyFont="1" applyFill="1" applyBorder="1" applyAlignment="1" applyProtection="1">
      <alignment horizontal="right" vertical="center"/>
    </xf>
    <xf numFmtId="0" fontId="37" fillId="0" borderId="11" xfId="5" quotePrefix="1" applyFont="1" applyBorder="1" applyAlignment="1" applyProtection="1">
      <alignment horizontal="left" vertical="center" wrapText="1"/>
    </xf>
    <xf numFmtId="3" fontId="37" fillId="0" borderId="11" xfId="5" applyNumberFormat="1" applyFont="1" applyFill="1" applyBorder="1" applyAlignment="1" applyProtection="1">
      <alignment horizontal="right" vertical="center" wrapText="1"/>
    </xf>
    <xf numFmtId="3" fontId="37" fillId="18" borderId="11" xfId="5" applyNumberFormat="1" applyFont="1" applyFill="1" applyBorder="1" applyAlignment="1" applyProtection="1">
      <alignment horizontal="right" vertical="center"/>
    </xf>
    <xf numFmtId="3" fontId="37" fillId="18" borderId="11" xfId="5" applyNumberFormat="1" applyFont="1" applyFill="1" applyBorder="1" applyAlignment="1" applyProtection="1">
      <alignment horizontal="right" vertical="center" wrapText="1"/>
    </xf>
    <xf numFmtId="3" fontId="37" fillId="19" borderId="11" xfId="5" applyNumberFormat="1" applyFont="1" applyFill="1" applyBorder="1" applyAlignment="1" applyProtection="1">
      <alignment horizontal="right" vertical="center"/>
    </xf>
    <xf numFmtId="0" fontId="36" fillId="17" borderId="10" xfId="5" applyFont="1" applyFill="1" applyBorder="1" applyAlignment="1" applyProtection="1">
      <alignment horizontal="left" vertical="center" wrapText="1"/>
    </xf>
    <xf numFmtId="3" fontId="36" fillId="17" borderId="10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" fontId="39" fillId="6" borderId="3" xfId="0" applyNumberFormat="1" applyFont="1" applyFill="1" applyBorder="1"/>
    <xf numFmtId="4" fontId="40" fillId="6" borderId="3" xfId="0" applyNumberFormat="1" applyFont="1" applyFill="1" applyBorder="1"/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0" fillId="0" borderId="0" xfId="0" applyNumberFormat="1" applyBorder="1" applyAlignment="1">
      <alignment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Border="1"/>
    <xf numFmtId="4" fontId="0" fillId="0" borderId="0" xfId="0" applyNumberFormat="1" applyBorder="1"/>
    <xf numFmtId="0" fontId="7" fillId="3" borderId="14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9" fillId="2" borderId="15" xfId="0" applyNumberFormat="1" applyFont="1" applyFill="1" applyBorder="1" applyAlignment="1" applyProtection="1">
      <alignment horizontal="righ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15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12" fillId="2" borderId="2" xfId="0" applyNumberFormat="1" applyFont="1" applyFill="1" applyBorder="1" applyAlignment="1" applyProtection="1">
      <alignment horizontal="right" vertical="center" wrapText="1"/>
    </xf>
    <xf numFmtId="164" fontId="2" fillId="2" borderId="2" xfId="0" applyNumberFormat="1" applyFont="1" applyFill="1" applyBorder="1" applyAlignment="1" applyProtection="1">
      <alignment horizontal="right" vertical="center" wrapText="1"/>
    </xf>
    <xf numFmtId="164" fontId="2" fillId="2" borderId="17" xfId="0" applyNumberFormat="1" applyFont="1" applyFill="1" applyBorder="1" applyAlignment="1" applyProtection="1">
      <alignment horizontal="right" vertical="center" wrapText="1"/>
    </xf>
    <xf numFmtId="0" fontId="40" fillId="0" borderId="3" xfId="0" applyNumberFormat="1" applyFont="1" applyFill="1" applyBorder="1" applyAlignment="1" applyProtection="1">
      <alignment horizontal="left" vertical="center" wrapText="1"/>
    </xf>
    <xf numFmtId="4" fontId="41" fillId="6" borderId="3" xfId="0" applyNumberFormat="1" applyFont="1" applyFill="1" applyBorder="1" applyAlignment="1" applyProtection="1">
      <alignment horizontal="right" vertical="center" wrapText="1"/>
    </xf>
    <xf numFmtId="0" fontId="42" fillId="0" borderId="3" xfId="0" applyFont="1" applyFill="1" applyBorder="1" applyAlignment="1">
      <alignment horizontal="left"/>
    </xf>
    <xf numFmtId="3" fontId="39" fillId="4" borderId="3" xfId="0" applyNumberFormat="1" applyFont="1" applyFill="1" applyBorder="1"/>
    <xf numFmtId="0" fontId="42" fillId="0" borderId="3" xfId="0" applyFont="1" applyFill="1" applyBorder="1" applyAlignment="1">
      <alignment horizontal="right"/>
    </xf>
    <xf numFmtId="0" fontId="42" fillId="0" borderId="3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/>
    <xf numFmtId="0" fontId="37" fillId="0" borderId="0" xfId="5" applyFont="1" applyAlignment="1" applyProtection="1">
      <alignment horizontal="center" vertical="center" wrapText="1"/>
    </xf>
    <xf numFmtId="0" fontId="38" fillId="0" borderId="0" xfId="5" applyFont="1" applyAlignment="1" applyProtection="1"/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2" fontId="0" fillId="0" borderId="0" xfId="0" applyNumberFormat="1" applyAlignment="1">
      <alignment horizontal="center"/>
    </xf>
    <xf numFmtId="0" fontId="30" fillId="0" borderId="0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" fontId="23" fillId="2" borderId="0" xfId="0" applyNumberFormat="1" applyFont="1" applyFill="1" applyBorder="1" applyAlignment="1" applyProtection="1">
      <alignment horizontal="right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0" xfId="0" applyNumberFormat="1" applyFont="1" applyFill="1" applyBorder="1" applyAlignment="1" applyProtection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0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6" xfId="0" applyNumberFormat="1" applyFont="1" applyFill="1" applyBorder="1" applyAlignment="1" applyProtection="1">
      <alignment horizontal="left" vertical="center" wrapText="1"/>
    </xf>
    <xf numFmtId="0" fontId="7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2" xfId="0" applyNumberFormat="1" applyFont="1" applyFill="1" applyBorder="1" applyAlignment="1" applyProtection="1">
      <alignment horizontal="right" vertical="center" wrapText="1"/>
    </xf>
    <xf numFmtId="164" fontId="12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7" fillId="2" borderId="15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Border="1" applyAlignment="1">
      <alignment horizontal="right" vertical="center" wrapText="1"/>
    </xf>
    <xf numFmtId="164" fontId="2" fillId="2" borderId="0" xfId="0" applyNumberFormat="1" applyFont="1" applyFill="1" applyBorder="1" applyAlignment="1" applyProtection="1">
      <alignment horizontal="center" vertical="center"/>
      <protection locked="0"/>
    </xf>
    <xf numFmtId="2" fontId="43" fillId="6" borderId="3" xfId="0" applyNumberFormat="1" applyFont="1" applyFill="1" applyBorder="1" applyAlignment="1" applyProtection="1">
      <alignment horizontal="right" vertical="center" wrapText="1"/>
    </xf>
    <xf numFmtId="0" fontId="39" fillId="4" borderId="3" xfId="0" applyFont="1" applyFill="1" applyBorder="1" applyAlignment="1">
      <alignment horizontal="right"/>
    </xf>
    <xf numFmtId="0" fontId="39" fillId="4" borderId="3" xfId="0" applyFont="1" applyFill="1" applyBorder="1"/>
    <xf numFmtId="2" fontId="41" fillId="6" borderId="3" xfId="0" applyNumberFormat="1" applyFont="1" applyFill="1" applyBorder="1" applyAlignment="1" applyProtection="1">
      <alignment horizontal="right" vertical="center" wrapText="1"/>
    </xf>
    <xf numFmtId="0" fontId="44" fillId="0" borderId="0" xfId="0" applyFont="1"/>
  </cellXfs>
  <cellStyles count="10">
    <cellStyle name="40% - Accent2" xfId="6" builtinId="35"/>
    <cellStyle name="40% - Accent6" xfId="8" builtinId="51"/>
    <cellStyle name="Accent5" xfId="7" builtinId="45"/>
    <cellStyle name="Normal" xfId="0" builtinId="0"/>
    <cellStyle name="Normal 2 2" xfId="1" xr:uid="{00000000-0005-0000-0000-000004000000}"/>
    <cellStyle name="Normal 3 3" xfId="2" xr:uid="{00000000-0005-0000-0000-000005000000}"/>
    <cellStyle name="Normal 6" xfId="5" xr:uid="{00000000-0005-0000-0000-000006000000}"/>
    <cellStyle name="Obično_List4" xfId="3" xr:uid="{00000000-0005-0000-0000-000007000000}"/>
    <cellStyle name="Obično_List7" xfId="9" xr:uid="{00000000-0005-0000-0000-000008000000}"/>
    <cellStyle name="SAPBEXstdData" xfId="4" xr:uid="{00000000-0005-0000-0000-000009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6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3"/>
    <col min="3" max="3" width="16.85546875" style="6"/>
    <col min="4" max="4" width="16.85546875" style="4"/>
    <col min="6" max="8" width="16.85546875" style="8"/>
    <col min="10" max="12" width="16.85546875" style="8"/>
  </cols>
  <sheetData>
    <row r="1" spans="1:12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>
      <c r="A2" s="5"/>
      <c r="B2" s="74"/>
      <c r="C2" s="5"/>
      <c r="D2" s="2"/>
      <c r="E2" s="74"/>
      <c r="F2" s="7"/>
      <c r="G2" s="7"/>
    </row>
    <row r="3" spans="1:12">
      <c r="A3" s="74" t="s">
        <v>1</v>
      </c>
      <c r="B3" s="74" t="s">
        <v>2</v>
      </c>
      <c r="C3" s="74" t="s">
        <v>3</v>
      </c>
      <c r="D3" s="74" t="s">
        <v>4</v>
      </c>
      <c r="E3" s="74" t="s">
        <v>5</v>
      </c>
      <c r="F3" s="7" t="s">
        <v>6</v>
      </c>
      <c r="G3" s="7" t="s">
        <v>7</v>
      </c>
      <c r="H3" s="7" t="s">
        <v>8</v>
      </c>
      <c r="I3" s="74" t="s">
        <v>9</v>
      </c>
      <c r="J3" s="7" t="s">
        <v>6</v>
      </c>
      <c r="K3" s="7" t="s">
        <v>7</v>
      </c>
      <c r="L3" s="7" t="s">
        <v>8</v>
      </c>
    </row>
    <row r="4" spans="1:12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9">
        <v>395000</v>
      </c>
      <c r="G4" s="9">
        <v>653178.09</v>
      </c>
      <c r="H4" s="9">
        <v>0</v>
      </c>
      <c r="I4" t="s">
        <v>15</v>
      </c>
      <c r="J4" s="9">
        <v>88000</v>
      </c>
      <c r="K4" s="9">
        <v>175381.91</v>
      </c>
      <c r="L4" s="9">
        <v>0</v>
      </c>
    </row>
    <row r="5" spans="1:1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9">
        <v>0</v>
      </c>
      <c r="G5" s="9">
        <v>0</v>
      </c>
      <c r="H5" s="9">
        <v>0</v>
      </c>
      <c r="I5" t="s">
        <v>16</v>
      </c>
      <c r="J5" s="9">
        <v>0</v>
      </c>
      <c r="K5" s="9">
        <v>100929.11</v>
      </c>
      <c r="L5" s="9">
        <v>0</v>
      </c>
    </row>
    <row r="6" spans="1:12">
      <c r="A6" t="s">
        <v>10</v>
      </c>
      <c r="B6" t="s">
        <v>11</v>
      </c>
      <c r="C6" t="s">
        <v>12</v>
      </c>
      <c r="D6" t="s">
        <v>13</v>
      </c>
      <c r="E6" t="s">
        <v>14</v>
      </c>
      <c r="F6" s="9">
        <v>0</v>
      </c>
      <c r="G6" s="9">
        <v>0</v>
      </c>
      <c r="H6" s="9">
        <v>0</v>
      </c>
      <c r="I6" t="s">
        <v>17</v>
      </c>
      <c r="J6" s="9">
        <v>307000</v>
      </c>
      <c r="K6" s="9">
        <v>376867.07</v>
      </c>
      <c r="L6" s="9">
        <v>0</v>
      </c>
    </row>
    <row r="7" spans="1:12">
      <c r="A7" t="s">
        <v>10</v>
      </c>
      <c r="B7" t="s">
        <v>11</v>
      </c>
      <c r="C7" t="s">
        <v>12</v>
      </c>
      <c r="D7" t="s">
        <v>13</v>
      </c>
      <c r="E7" t="s">
        <v>18</v>
      </c>
      <c r="F7" s="9">
        <v>2500</v>
      </c>
      <c r="G7" s="9">
        <v>2500</v>
      </c>
      <c r="H7" s="9">
        <v>0</v>
      </c>
      <c r="I7" t="s">
        <v>17</v>
      </c>
      <c r="J7" s="9">
        <v>2500</v>
      </c>
      <c r="K7" s="9">
        <v>2500</v>
      </c>
      <c r="L7" s="9">
        <v>0</v>
      </c>
    </row>
    <row r="8" spans="1:12">
      <c r="A8" t="s">
        <v>10</v>
      </c>
      <c r="B8" t="s">
        <v>11</v>
      </c>
      <c r="C8" t="s">
        <v>12</v>
      </c>
      <c r="D8" t="s">
        <v>13</v>
      </c>
      <c r="E8" t="s">
        <v>19</v>
      </c>
      <c r="F8" s="9">
        <v>73600</v>
      </c>
      <c r="G8" s="9">
        <v>101242.6</v>
      </c>
      <c r="H8" s="9">
        <v>0</v>
      </c>
      <c r="I8" t="s">
        <v>17</v>
      </c>
      <c r="J8" s="9">
        <v>60000</v>
      </c>
      <c r="K8" s="9">
        <v>58414.41</v>
      </c>
      <c r="L8" s="9">
        <v>0</v>
      </c>
    </row>
    <row r="9" spans="1:12">
      <c r="A9" t="s">
        <v>10</v>
      </c>
      <c r="B9" t="s">
        <v>11</v>
      </c>
      <c r="C9" t="s">
        <v>12</v>
      </c>
      <c r="D9" t="s">
        <v>13</v>
      </c>
      <c r="E9" t="s">
        <v>19</v>
      </c>
      <c r="F9" s="9">
        <v>0</v>
      </c>
      <c r="G9" s="9">
        <v>0</v>
      </c>
      <c r="H9" s="9">
        <v>0</v>
      </c>
      <c r="I9" t="s">
        <v>15</v>
      </c>
      <c r="J9" s="9">
        <v>13600</v>
      </c>
      <c r="K9" s="9">
        <v>27184.19</v>
      </c>
      <c r="L9" s="9">
        <v>0</v>
      </c>
    </row>
    <row r="10" spans="1:12">
      <c r="A10" t="s">
        <v>10</v>
      </c>
      <c r="B10" t="s">
        <v>11</v>
      </c>
      <c r="C10" t="s">
        <v>12</v>
      </c>
      <c r="D10" t="s">
        <v>13</v>
      </c>
      <c r="E10" t="s">
        <v>19</v>
      </c>
      <c r="F10" s="9">
        <v>0</v>
      </c>
      <c r="G10" s="9">
        <v>0</v>
      </c>
      <c r="H10" s="9">
        <v>0</v>
      </c>
      <c r="I10" t="s">
        <v>16</v>
      </c>
      <c r="J10" s="9">
        <v>0</v>
      </c>
      <c r="K10" s="9">
        <v>15644</v>
      </c>
      <c r="L10" s="9">
        <v>0</v>
      </c>
    </row>
    <row r="11" spans="1:12">
      <c r="A11" t="s">
        <v>10</v>
      </c>
      <c r="B11" t="s">
        <v>11</v>
      </c>
      <c r="C11" t="s">
        <v>12</v>
      </c>
      <c r="D11" t="s">
        <v>13</v>
      </c>
      <c r="E11" t="s">
        <v>20</v>
      </c>
      <c r="F11" s="9">
        <v>7700</v>
      </c>
      <c r="G11" s="9">
        <v>11104.04</v>
      </c>
      <c r="H11" s="9">
        <v>0</v>
      </c>
      <c r="I11" t="s">
        <v>16</v>
      </c>
      <c r="J11" s="9">
        <v>0</v>
      </c>
      <c r="K11" s="9">
        <v>1715.79</v>
      </c>
      <c r="L11" s="9">
        <v>0</v>
      </c>
    </row>
    <row r="12" spans="1:12">
      <c r="A12" t="s">
        <v>10</v>
      </c>
      <c r="B12" t="s">
        <v>11</v>
      </c>
      <c r="C12" t="s">
        <v>12</v>
      </c>
      <c r="D12" t="s">
        <v>13</v>
      </c>
      <c r="E12" t="s">
        <v>20</v>
      </c>
      <c r="F12" s="9">
        <v>0</v>
      </c>
      <c r="G12" s="9">
        <v>0</v>
      </c>
      <c r="H12" s="9">
        <v>0</v>
      </c>
      <c r="I12" t="s">
        <v>15</v>
      </c>
      <c r="J12" s="9">
        <v>1500</v>
      </c>
      <c r="K12" s="9">
        <v>2981.5</v>
      </c>
      <c r="L12" s="9">
        <v>0</v>
      </c>
    </row>
    <row r="13" spans="1:12">
      <c r="A13" t="s">
        <v>10</v>
      </c>
      <c r="B13" t="s">
        <v>11</v>
      </c>
      <c r="C13" t="s">
        <v>12</v>
      </c>
      <c r="D13" t="s">
        <v>13</v>
      </c>
      <c r="E13" t="s">
        <v>20</v>
      </c>
      <c r="F13" s="9">
        <v>0</v>
      </c>
      <c r="G13" s="9">
        <v>0</v>
      </c>
      <c r="H13" s="9">
        <v>0</v>
      </c>
      <c r="I13" t="s">
        <v>17</v>
      </c>
      <c r="J13" s="9">
        <v>6200</v>
      </c>
      <c r="K13" s="9">
        <v>6406.75</v>
      </c>
      <c r="L13" s="9">
        <v>0</v>
      </c>
    </row>
    <row r="14" spans="1:12">
      <c r="A14" t="s">
        <v>10</v>
      </c>
      <c r="B14" t="s">
        <v>11</v>
      </c>
      <c r="C14" t="s">
        <v>12</v>
      </c>
      <c r="D14" t="s">
        <v>13</v>
      </c>
      <c r="E14" t="s">
        <v>21</v>
      </c>
      <c r="F14" s="9">
        <v>40200</v>
      </c>
      <c r="G14" s="9">
        <v>59643.65</v>
      </c>
      <c r="H14" s="9">
        <v>0</v>
      </c>
      <c r="I14" t="s">
        <v>17</v>
      </c>
      <c r="J14" s="9">
        <v>30000</v>
      </c>
      <c r="K14" s="9">
        <v>51884.76</v>
      </c>
      <c r="L14" s="9">
        <v>0</v>
      </c>
    </row>
    <row r="15" spans="1:12">
      <c r="A15" t="s">
        <v>10</v>
      </c>
      <c r="B15" t="s">
        <v>11</v>
      </c>
      <c r="C15" t="s">
        <v>12</v>
      </c>
      <c r="D15" t="s">
        <v>13</v>
      </c>
      <c r="E15" t="s">
        <v>21</v>
      </c>
      <c r="F15" s="9">
        <v>0</v>
      </c>
      <c r="G15" s="9">
        <v>0</v>
      </c>
      <c r="H15" s="9">
        <v>0</v>
      </c>
      <c r="I15" t="s">
        <v>15</v>
      </c>
      <c r="J15" s="9">
        <v>10200</v>
      </c>
      <c r="K15" s="9">
        <v>7758.89</v>
      </c>
      <c r="L15" s="9">
        <v>0</v>
      </c>
    </row>
    <row r="16" spans="1:12">
      <c r="A16" t="s">
        <v>10</v>
      </c>
      <c r="B16" t="s">
        <v>11</v>
      </c>
      <c r="C16" t="s">
        <v>12</v>
      </c>
      <c r="D16" t="s">
        <v>13</v>
      </c>
      <c r="E16" t="s">
        <v>22</v>
      </c>
      <c r="F16" s="9">
        <v>2500</v>
      </c>
      <c r="G16" s="9">
        <v>2511.63</v>
      </c>
      <c r="H16" s="9">
        <v>0</v>
      </c>
      <c r="I16" t="s">
        <v>17</v>
      </c>
      <c r="J16" s="9">
        <v>2500</v>
      </c>
      <c r="K16" s="9">
        <v>2511.63</v>
      </c>
      <c r="L16" s="9">
        <v>0</v>
      </c>
    </row>
    <row r="17" spans="1:12">
      <c r="A17" t="s">
        <v>10</v>
      </c>
      <c r="B17" t="s">
        <v>11</v>
      </c>
      <c r="C17" t="s">
        <v>12</v>
      </c>
      <c r="D17" t="s">
        <v>13</v>
      </c>
      <c r="E17" t="s">
        <v>23</v>
      </c>
      <c r="F17" s="9">
        <v>1900</v>
      </c>
      <c r="G17" s="9">
        <v>0</v>
      </c>
      <c r="H17" s="9">
        <v>0</v>
      </c>
      <c r="I17" t="s">
        <v>15</v>
      </c>
      <c r="J17" s="9">
        <v>1900</v>
      </c>
      <c r="K17" s="9">
        <v>0</v>
      </c>
      <c r="L17" s="9">
        <v>0</v>
      </c>
    </row>
    <row r="18" spans="1:12">
      <c r="A18" t="s">
        <v>10</v>
      </c>
      <c r="B18" t="s">
        <v>11</v>
      </c>
      <c r="C18" t="s">
        <v>12</v>
      </c>
      <c r="D18" t="s">
        <v>13</v>
      </c>
      <c r="E18" t="s">
        <v>24</v>
      </c>
      <c r="F18" s="9">
        <v>500</v>
      </c>
      <c r="G18" s="9">
        <v>250</v>
      </c>
      <c r="H18" s="9">
        <v>0</v>
      </c>
      <c r="I18" t="s">
        <v>15</v>
      </c>
      <c r="J18" s="9">
        <v>500</v>
      </c>
      <c r="K18" s="9">
        <v>0</v>
      </c>
      <c r="L18" s="9">
        <v>0</v>
      </c>
    </row>
    <row r="19" spans="1:12">
      <c r="A19" t="s">
        <v>10</v>
      </c>
      <c r="B19" t="s">
        <v>11</v>
      </c>
      <c r="C19" t="s">
        <v>12</v>
      </c>
      <c r="D19" t="s">
        <v>13</v>
      </c>
      <c r="E19" t="s">
        <v>24</v>
      </c>
      <c r="F19" s="9">
        <v>0</v>
      </c>
      <c r="G19" s="9">
        <v>0</v>
      </c>
      <c r="H19" s="9">
        <v>0</v>
      </c>
      <c r="I19" t="s">
        <v>17</v>
      </c>
      <c r="J19" s="9">
        <v>0</v>
      </c>
      <c r="K19" s="9">
        <v>250</v>
      </c>
      <c r="L19" s="9">
        <v>0</v>
      </c>
    </row>
    <row r="20" spans="1:12">
      <c r="A20" t="s">
        <v>10</v>
      </c>
      <c r="B20" t="s">
        <v>11</v>
      </c>
      <c r="C20" t="s">
        <v>12</v>
      </c>
      <c r="D20" t="s">
        <v>13</v>
      </c>
      <c r="E20" t="s">
        <v>25</v>
      </c>
      <c r="F20" s="9">
        <v>1000</v>
      </c>
      <c r="G20" s="9">
        <v>675.85</v>
      </c>
      <c r="H20" s="9">
        <v>0</v>
      </c>
      <c r="I20" t="s">
        <v>17</v>
      </c>
      <c r="J20" s="9">
        <v>1000</v>
      </c>
      <c r="K20" s="9">
        <v>675.85</v>
      </c>
      <c r="L20" s="9">
        <v>0</v>
      </c>
    </row>
    <row r="21" spans="1:12">
      <c r="A21" t="s">
        <v>10</v>
      </c>
      <c r="B21" t="s">
        <v>11</v>
      </c>
      <c r="C21" t="s">
        <v>12</v>
      </c>
      <c r="D21" t="s">
        <v>13</v>
      </c>
      <c r="E21" t="s">
        <v>26</v>
      </c>
      <c r="F21" s="9">
        <v>4300</v>
      </c>
      <c r="G21" s="9">
        <v>0</v>
      </c>
      <c r="H21" s="9">
        <v>0</v>
      </c>
      <c r="I21" t="s">
        <v>15</v>
      </c>
      <c r="J21" s="9">
        <v>4300</v>
      </c>
      <c r="K21" s="9">
        <v>0</v>
      </c>
      <c r="L21" s="9">
        <v>0</v>
      </c>
    </row>
    <row r="22" spans="1:12">
      <c r="A22" t="s">
        <v>10</v>
      </c>
      <c r="B22" t="s">
        <v>11</v>
      </c>
      <c r="C22" t="s">
        <v>12</v>
      </c>
      <c r="D22" t="s">
        <v>13</v>
      </c>
      <c r="E22" t="s">
        <v>27</v>
      </c>
      <c r="F22" s="9">
        <v>6000</v>
      </c>
      <c r="G22" s="9">
        <v>3850</v>
      </c>
      <c r="H22" s="9">
        <v>0</v>
      </c>
      <c r="I22" t="s">
        <v>17</v>
      </c>
      <c r="J22" s="9">
        <v>4000</v>
      </c>
      <c r="K22" s="9">
        <v>3850</v>
      </c>
      <c r="L22" s="9">
        <v>0</v>
      </c>
    </row>
    <row r="23" spans="1:12">
      <c r="A23" t="s">
        <v>10</v>
      </c>
      <c r="B23" t="s">
        <v>11</v>
      </c>
      <c r="C23" t="s">
        <v>12</v>
      </c>
      <c r="D23" t="s">
        <v>13</v>
      </c>
      <c r="E23" t="s">
        <v>27</v>
      </c>
      <c r="F23" s="9">
        <v>0</v>
      </c>
      <c r="G23" s="9">
        <v>0</v>
      </c>
      <c r="H23" s="9">
        <v>0</v>
      </c>
      <c r="I23" t="s">
        <v>15</v>
      </c>
      <c r="J23" s="9">
        <v>2000</v>
      </c>
      <c r="K23" s="9">
        <v>0</v>
      </c>
      <c r="L23" s="9">
        <v>0</v>
      </c>
    </row>
    <row r="24" spans="1:12">
      <c r="A24" t="s">
        <v>10</v>
      </c>
      <c r="B24" t="s">
        <v>11</v>
      </c>
      <c r="C24" t="s">
        <v>12</v>
      </c>
      <c r="D24" t="s">
        <v>13</v>
      </c>
      <c r="E24" t="s">
        <v>28</v>
      </c>
      <c r="F24" s="9">
        <v>1000</v>
      </c>
      <c r="G24" s="9">
        <v>562.5</v>
      </c>
      <c r="H24" s="9">
        <v>0</v>
      </c>
      <c r="I24" t="s">
        <v>17</v>
      </c>
      <c r="J24" s="9">
        <v>1000</v>
      </c>
      <c r="K24" s="9">
        <v>562.5</v>
      </c>
      <c r="L24" s="9">
        <v>0</v>
      </c>
    </row>
    <row r="25" spans="1:12">
      <c r="A25" t="s">
        <v>10</v>
      </c>
      <c r="B25" t="s">
        <v>11</v>
      </c>
      <c r="C25" t="s">
        <v>12</v>
      </c>
      <c r="D25" t="s">
        <v>13</v>
      </c>
      <c r="E25" t="s">
        <v>29</v>
      </c>
      <c r="F25" s="9">
        <v>12600</v>
      </c>
      <c r="G25" s="9">
        <v>9286.5</v>
      </c>
      <c r="H25" s="9">
        <v>0</v>
      </c>
      <c r="I25" t="s">
        <v>17</v>
      </c>
      <c r="J25" s="9">
        <v>5400</v>
      </c>
      <c r="K25" s="9">
        <v>5309</v>
      </c>
      <c r="L25" s="9">
        <v>0</v>
      </c>
    </row>
    <row r="26" spans="1:12">
      <c r="A26" t="s">
        <v>10</v>
      </c>
      <c r="B26" t="s">
        <v>11</v>
      </c>
      <c r="C26" t="s">
        <v>12</v>
      </c>
      <c r="D26" t="s">
        <v>13</v>
      </c>
      <c r="E26" t="s">
        <v>29</v>
      </c>
      <c r="F26" s="9">
        <v>0</v>
      </c>
      <c r="G26" s="9">
        <v>0</v>
      </c>
      <c r="H26" s="9">
        <v>0</v>
      </c>
      <c r="I26" t="s">
        <v>15</v>
      </c>
      <c r="J26" s="9">
        <v>7200</v>
      </c>
      <c r="K26" s="9">
        <v>3977.5</v>
      </c>
      <c r="L26" s="9">
        <v>0</v>
      </c>
    </row>
    <row r="27" spans="1:12">
      <c r="A27" t="s">
        <v>10</v>
      </c>
      <c r="B27" t="s">
        <v>11</v>
      </c>
      <c r="C27" t="s">
        <v>12</v>
      </c>
      <c r="D27" t="s">
        <v>13</v>
      </c>
      <c r="E27" t="s">
        <v>30</v>
      </c>
      <c r="F27" s="9">
        <v>100</v>
      </c>
      <c r="G27" s="9">
        <v>50</v>
      </c>
      <c r="H27" s="9">
        <v>0</v>
      </c>
      <c r="I27" t="s">
        <v>17</v>
      </c>
      <c r="J27" s="9">
        <v>0</v>
      </c>
      <c r="K27" s="9">
        <v>50</v>
      </c>
      <c r="L27" s="9">
        <v>0</v>
      </c>
    </row>
    <row r="28" spans="1:12">
      <c r="A28" t="s">
        <v>10</v>
      </c>
      <c r="B28" t="s">
        <v>11</v>
      </c>
      <c r="C28" t="s">
        <v>12</v>
      </c>
      <c r="D28" t="s">
        <v>13</v>
      </c>
      <c r="E28" t="s">
        <v>30</v>
      </c>
      <c r="F28" s="9">
        <v>0</v>
      </c>
      <c r="G28" s="9">
        <v>0</v>
      </c>
      <c r="H28" s="9">
        <v>0</v>
      </c>
      <c r="I28" t="s">
        <v>15</v>
      </c>
      <c r="J28" s="9">
        <v>100</v>
      </c>
      <c r="K28" s="9">
        <v>0</v>
      </c>
      <c r="L28" s="9">
        <v>0</v>
      </c>
    </row>
    <row r="29" spans="1:12">
      <c r="A29" t="s">
        <v>10</v>
      </c>
      <c r="B29" t="s">
        <v>11</v>
      </c>
      <c r="C29" t="s">
        <v>12</v>
      </c>
      <c r="D29" t="s">
        <v>13</v>
      </c>
      <c r="E29" t="s">
        <v>31</v>
      </c>
      <c r="F29" s="9">
        <v>0</v>
      </c>
      <c r="G29" s="9">
        <v>15.57</v>
      </c>
      <c r="H29" s="9">
        <v>0</v>
      </c>
      <c r="I29" t="s">
        <v>15</v>
      </c>
      <c r="J29" s="9">
        <v>0</v>
      </c>
      <c r="K29" s="9">
        <v>15.57</v>
      </c>
      <c r="L29" s="9">
        <v>0</v>
      </c>
    </row>
    <row r="30" spans="1:12">
      <c r="A30" t="s">
        <v>10</v>
      </c>
      <c r="B30" t="s">
        <v>11</v>
      </c>
      <c r="C30" t="s">
        <v>12</v>
      </c>
      <c r="D30" t="s">
        <v>13</v>
      </c>
      <c r="E30" t="s">
        <v>32</v>
      </c>
      <c r="F30" s="9">
        <v>11400</v>
      </c>
      <c r="G30" s="9">
        <v>0</v>
      </c>
      <c r="H30" s="9">
        <v>0</v>
      </c>
      <c r="I30" t="s">
        <v>33</v>
      </c>
      <c r="J30" s="9">
        <v>11400</v>
      </c>
      <c r="K30" s="9">
        <v>0</v>
      </c>
      <c r="L30" s="9">
        <v>0</v>
      </c>
    </row>
    <row r="31" spans="1:12">
      <c r="A31" t="s">
        <v>10</v>
      </c>
      <c r="B31" t="s">
        <v>11</v>
      </c>
      <c r="C31" t="s">
        <v>12</v>
      </c>
      <c r="D31" t="s">
        <v>13</v>
      </c>
      <c r="E31" t="s">
        <v>34</v>
      </c>
      <c r="F31" s="9">
        <v>27000</v>
      </c>
      <c r="G31" s="9">
        <v>26098</v>
      </c>
      <c r="H31" s="9">
        <v>0</v>
      </c>
      <c r="I31" t="s">
        <v>17</v>
      </c>
      <c r="J31" s="9">
        <v>27000</v>
      </c>
      <c r="K31" s="9">
        <v>26098</v>
      </c>
      <c r="L31" s="9">
        <v>0</v>
      </c>
    </row>
    <row r="32" spans="1:12">
      <c r="A32" t="s">
        <v>10</v>
      </c>
      <c r="B32" t="s">
        <v>11</v>
      </c>
      <c r="C32" t="s">
        <v>35</v>
      </c>
      <c r="D32" t="s">
        <v>36</v>
      </c>
      <c r="E32" t="s">
        <v>14</v>
      </c>
      <c r="F32" s="9">
        <v>15323000</v>
      </c>
      <c r="G32" s="9">
        <v>15217683.58</v>
      </c>
      <c r="H32" s="9">
        <v>0</v>
      </c>
      <c r="I32" t="s">
        <v>16</v>
      </c>
      <c r="J32" s="9">
        <v>15323000</v>
      </c>
      <c r="K32" s="9">
        <v>15217683.58</v>
      </c>
      <c r="L32" s="9">
        <v>0</v>
      </c>
    </row>
    <row r="33" spans="1:12">
      <c r="A33" t="s">
        <v>10</v>
      </c>
      <c r="B33" t="s">
        <v>11</v>
      </c>
      <c r="C33" t="s">
        <v>35</v>
      </c>
      <c r="D33" t="s">
        <v>36</v>
      </c>
      <c r="E33" t="s">
        <v>18</v>
      </c>
      <c r="F33" s="9">
        <v>409210</v>
      </c>
      <c r="G33" s="9">
        <v>408384.63</v>
      </c>
      <c r="H33" s="9">
        <v>0</v>
      </c>
      <c r="I33" t="s">
        <v>16</v>
      </c>
      <c r="J33" s="9">
        <v>409210</v>
      </c>
      <c r="K33" s="9">
        <v>408384.63</v>
      </c>
      <c r="L33" s="9">
        <v>0</v>
      </c>
    </row>
    <row r="34" spans="1:12">
      <c r="A34" t="s">
        <v>10</v>
      </c>
      <c r="B34" t="s">
        <v>11</v>
      </c>
      <c r="C34" t="s">
        <v>35</v>
      </c>
      <c r="D34" t="s">
        <v>36</v>
      </c>
      <c r="E34" t="s">
        <v>19</v>
      </c>
      <c r="F34" s="9">
        <v>2360000</v>
      </c>
      <c r="G34" s="9">
        <v>2358428.75</v>
      </c>
      <c r="H34" s="9">
        <v>0</v>
      </c>
      <c r="I34" t="s">
        <v>16</v>
      </c>
      <c r="J34" s="9">
        <v>2360000</v>
      </c>
      <c r="K34" s="9">
        <v>2358428.75</v>
      </c>
      <c r="L34" s="9">
        <v>0</v>
      </c>
    </row>
    <row r="35" spans="1:12">
      <c r="A35" t="s">
        <v>10</v>
      </c>
      <c r="B35" t="s">
        <v>11</v>
      </c>
      <c r="C35" t="s">
        <v>35</v>
      </c>
      <c r="D35" t="s">
        <v>36</v>
      </c>
      <c r="E35" t="s">
        <v>20</v>
      </c>
      <c r="F35" s="9">
        <v>256000</v>
      </c>
      <c r="G35" s="9">
        <v>258625.02</v>
      </c>
      <c r="H35" s="9">
        <v>0</v>
      </c>
      <c r="I35" t="s">
        <v>16</v>
      </c>
      <c r="J35" s="9">
        <v>256000</v>
      </c>
      <c r="K35" s="9">
        <v>258625.02</v>
      </c>
      <c r="L35" s="9">
        <v>0</v>
      </c>
    </row>
    <row r="36" spans="1:12">
      <c r="A36" t="s">
        <v>10</v>
      </c>
      <c r="B36" t="s">
        <v>11</v>
      </c>
      <c r="C36" t="s">
        <v>35</v>
      </c>
      <c r="D36" t="s">
        <v>36</v>
      </c>
      <c r="E36" t="s">
        <v>22</v>
      </c>
      <c r="F36" s="9">
        <v>327853</v>
      </c>
      <c r="G36" s="9">
        <v>328699.65999999997</v>
      </c>
      <c r="H36" s="9">
        <v>0</v>
      </c>
      <c r="I36" t="s">
        <v>16</v>
      </c>
      <c r="J36" s="9">
        <v>327853</v>
      </c>
      <c r="K36" s="9">
        <v>328699.65999999997</v>
      </c>
      <c r="L36" s="9">
        <v>0</v>
      </c>
    </row>
    <row r="37" spans="1:12">
      <c r="A37" t="s">
        <v>10</v>
      </c>
      <c r="B37" t="s">
        <v>11</v>
      </c>
      <c r="C37" t="s">
        <v>35</v>
      </c>
      <c r="D37" t="s">
        <v>36</v>
      </c>
      <c r="E37" t="s">
        <v>37</v>
      </c>
      <c r="F37" s="9">
        <v>22770</v>
      </c>
      <c r="G37" s="9">
        <v>7500</v>
      </c>
      <c r="H37" s="9">
        <v>0</v>
      </c>
      <c r="I37" t="s">
        <v>16</v>
      </c>
      <c r="J37" s="9">
        <v>22770</v>
      </c>
      <c r="K37" s="9">
        <v>7500</v>
      </c>
      <c r="L37" s="9">
        <v>0</v>
      </c>
    </row>
    <row r="38" spans="1:12">
      <c r="A38" t="s">
        <v>10</v>
      </c>
      <c r="B38" t="s">
        <v>11</v>
      </c>
      <c r="C38" t="s">
        <v>35</v>
      </c>
      <c r="D38" t="s">
        <v>36</v>
      </c>
      <c r="E38" t="s">
        <v>30</v>
      </c>
      <c r="F38" s="9">
        <v>35240</v>
      </c>
      <c r="G38" s="9">
        <v>35240.400000000001</v>
      </c>
      <c r="H38" s="9">
        <v>0</v>
      </c>
      <c r="I38" t="s">
        <v>16</v>
      </c>
      <c r="J38" s="9">
        <v>35240</v>
      </c>
      <c r="K38" s="9">
        <v>35240.400000000001</v>
      </c>
      <c r="L38" s="9">
        <v>0</v>
      </c>
    </row>
    <row r="39" spans="1:12">
      <c r="A39" t="s">
        <v>10</v>
      </c>
      <c r="B39" t="s">
        <v>11</v>
      </c>
      <c r="C39" t="s">
        <v>35</v>
      </c>
      <c r="D39" t="s">
        <v>38</v>
      </c>
      <c r="E39" t="s">
        <v>14</v>
      </c>
      <c r="F39" s="9">
        <v>3900000</v>
      </c>
      <c r="G39" s="9">
        <v>3898921.02</v>
      </c>
      <c r="H39" s="9">
        <v>0</v>
      </c>
      <c r="I39" t="s">
        <v>39</v>
      </c>
      <c r="J39" s="9">
        <v>1970000</v>
      </c>
      <c r="K39" s="9">
        <v>1842681.88</v>
      </c>
      <c r="L39" s="9">
        <v>0</v>
      </c>
    </row>
    <row r="40" spans="1:12">
      <c r="A40" t="s">
        <v>10</v>
      </c>
      <c r="B40" t="s">
        <v>11</v>
      </c>
      <c r="C40" t="s">
        <v>35</v>
      </c>
      <c r="D40" t="s">
        <v>38</v>
      </c>
      <c r="E40" t="s">
        <v>14</v>
      </c>
      <c r="F40" s="9">
        <v>0</v>
      </c>
      <c r="G40" s="9">
        <v>0</v>
      </c>
      <c r="H40" s="9">
        <v>0</v>
      </c>
      <c r="I40" t="s">
        <v>33</v>
      </c>
      <c r="J40" s="9">
        <v>30000</v>
      </c>
      <c r="K40" s="9">
        <v>26877.14</v>
      </c>
      <c r="L40" s="9">
        <v>0</v>
      </c>
    </row>
    <row r="41" spans="1:12">
      <c r="A41" t="s">
        <v>10</v>
      </c>
      <c r="B41" t="s">
        <v>11</v>
      </c>
      <c r="C41" t="s">
        <v>35</v>
      </c>
      <c r="D41" t="s">
        <v>38</v>
      </c>
      <c r="E41" t="s">
        <v>14</v>
      </c>
      <c r="F41" s="9">
        <v>0</v>
      </c>
      <c r="G41" s="9">
        <v>0</v>
      </c>
      <c r="H41" s="9">
        <v>0</v>
      </c>
      <c r="I41" t="s">
        <v>17</v>
      </c>
      <c r="J41" s="9">
        <v>1900000</v>
      </c>
      <c r="K41" s="9">
        <v>2029362</v>
      </c>
      <c r="L41" s="9">
        <v>0</v>
      </c>
    </row>
    <row r="42" spans="1:12">
      <c r="A42" t="s">
        <v>10</v>
      </c>
      <c r="B42" t="s">
        <v>11</v>
      </c>
      <c r="C42" t="s">
        <v>35</v>
      </c>
      <c r="D42" t="s">
        <v>38</v>
      </c>
      <c r="E42" t="s">
        <v>18</v>
      </c>
      <c r="F42" s="9">
        <v>110000</v>
      </c>
      <c r="G42" s="9">
        <v>41260</v>
      </c>
      <c r="H42" s="9">
        <v>0</v>
      </c>
      <c r="I42" t="s">
        <v>39</v>
      </c>
      <c r="J42" s="9">
        <v>20000</v>
      </c>
      <c r="K42" s="9">
        <v>0</v>
      </c>
      <c r="L42" s="9">
        <v>0</v>
      </c>
    </row>
    <row r="43" spans="1:12">
      <c r="A43" t="s">
        <v>10</v>
      </c>
      <c r="B43" t="s">
        <v>11</v>
      </c>
      <c r="C43" t="s">
        <v>35</v>
      </c>
      <c r="D43" t="s">
        <v>38</v>
      </c>
      <c r="E43" t="s">
        <v>18</v>
      </c>
      <c r="F43" s="9">
        <v>0</v>
      </c>
      <c r="G43" s="9">
        <v>0</v>
      </c>
      <c r="H43" s="9">
        <v>0</v>
      </c>
      <c r="I43" t="s">
        <v>17</v>
      </c>
      <c r="J43" s="9">
        <v>90000</v>
      </c>
      <c r="K43" s="9">
        <v>41260</v>
      </c>
      <c r="L43" s="9">
        <v>0</v>
      </c>
    </row>
    <row r="44" spans="1:12">
      <c r="A44" t="s">
        <v>10</v>
      </c>
      <c r="B44" t="s">
        <v>11</v>
      </c>
      <c r="C44" t="s">
        <v>35</v>
      </c>
      <c r="D44" t="s">
        <v>38</v>
      </c>
      <c r="E44" t="s">
        <v>19</v>
      </c>
      <c r="F44" s="9">
        <v>590000</v>
      </c>
      <c r="G44" s="9">
        <v>605420.68999999994</v>
      </c>
      <c r="H44" s="9">
        <v>0</v>
      </c>
      <c r="I44" t="s">
        <v>39</v>
      </c>
      <c r="J44" s="9">
        <v>290000</v>
      </c>
      <c r="K44" s="9">
        <v>285956.63</v>
      </c>
      <c r="L44" s="9">
        <v>0</v>
      </c>
    </row>
    <row r="45" spans="1:12">
      <c r="A45" t="s">
        <v>10</v>
      </c>
      <c r="B45" t="s">
        <v>11</v>
      </c>
      <c r="C45" t="s">
        <v>35</v>
      </c>
      <c r="D45" t="s">
        <v>38</v>
      </c>
      <c r="E45" t="s">
        <v>19</v>
      </c>
      <c r="F45" s="9">
        <v>0</v>
      </c>
      <c r="G45" s="9">
        <v>0</v>
      </c>
      <c r="H45" s="9">
        <v>0</v>
      </c>
      <c r="I45" t="s">
        <v>33</v>
      </c>
      <c r="J45" s="9">
        <v>5000</v>
      </c>
      <c r="K45" s="9">
        <v>4165.95</v>
      </c>
      <c r="L45" s="9">
        <v>0</v>
      </c>
    </row>
    <row r="46" spans="1:12">
      <c r="A46" t="s">
        <v>10</v>
      </c>
      <c r="B46" t="s">
        <v>11</v>
      </c>
      <c r="C46" t="s">
        <v>35</v>
      </c>
      <c r="D46" t="s">
        <v>38</v>
      </c>
      <c r="E46" t="s">
        <v>19</v>
      </c>
      <c r="F46" s="9">
        <v>0</v>
      </c>
      <c r="G46" s="9">
        <v>0</v>
      </c>
      <c r="H46" s="9">
        <v>0</v>
      </c>
      <c r="I46" t="s">
        <v>17</v>
      </c>
      <c r="J46" s="9">
        <v>295000</v>
      </c>
      <c r="K46" s="9">
        <v>315298.11</v>
      </c>
      <c r="L46" s="9">
        <v>0</v>
      </c>
    </row>
    <row r="47" spans="1:12">
      <c r="A47" t="s">
        <v>10</v>
      </c>
      <c r="B47" t="s">
        <v>11</v>
      </c>
      <c r="C47" t="s">
        <v>35</v>
      </c>
      <c r="D47" t="s">
        <v>38</v>
      </c>
      <c r="E47" t="s">
        <v>20</v>
      </c>
      <c r="F47" s="9">
        <v>74000</v>
      </c>
      <c r="G47" s="9">
        <v>66319.070000000007</v>
      </c>
      <c r="H47" s="9">
        <v>0</v>
      </c>
      <c r="I47" t="s">
        <v>33</v>
      </c>
      <c r="J47" s="9">
        <v>2000</v>
      </c>
      <c r="K47" s="9">
        <v>456.92</v>
      </c>
      <c r="L47" s="9">
        <v>0</v>
      </c>
    </row>
    <row r="48" spans="1:12">
      <c r="A48" t="s">
        <v>10</v>
      </c>
      <c r="B48" t="s">
        <v>11</v>
      </c>
      <c r="C48" t="s">
        <v>35</v>
      </c>
      <c r="D48" t="s">
        <v>38</v>
      </c>
      <c r="E48" t="s">
        <v>20</v>
      </c>
      <c r="F48" s="9">
        <v>0</v>
      </c>
      <c r="G48" s="9">
        <v>0</v>
      </c>
      <c r="H48" s="9">
        <v>0</v>
      </c>
      <c r="I48" t="s">
        <v>17</v>
      </c>
      <c r="J48" s="9">
        <v>32000</v>
      </c>
      <c r="K48" s="9">
        <v>34499.24</v>
      </c>
      <c r="L48" s="9">
        <v>0</v>
      </c>
    </row>
    <row r="49" spans="1:12">
      <c r="A49" t="s">
        <v>10</v>
      </c>
      <c r="B49" t="s">
        <v>11</v>
      </c>
      <c r="C49" t="s">
        <v>35</v>
      </c>
      <c r="D49" t="s">
        <v>38</v>
      </c>
      <c r="E49" t="s">
        <v>20</v>
      </c>
      <c r="F49" s="9">
        <v>0</v>
      </c>
      <c r="G49" s="9">
        <v>0</v>
      </c>
      <c r="H49" s="9">
        <v>0</v>
      </c>
      <c r="I49" t="s">
        <v>39</v>
      </c>
      <c r="J49" s="9">
        <v>40000</v>
      </c>
      <c r="K49" s="9">
        <v>31362.91</v>
      </c>
      <c r="L49" s="9">
        <v>0</v>
      </c>
    </row>
    <row r="50" spans="1:12">
      <c r="A50" t="s">
        <v>10</v>
      </c>
      <c r="B50" t="s">
        <v>11</v>
      </c>
      <c r="C50" t="s">
        <v>35</v>
      </c>
      <c r="D50" t="s">
        <v>38</v>
      </c>
      <c r="E50" t="s">
        <v>21</v>
      </c>
      <c r="F50" s="9">
        <v>605000</v>
      </c>
      <c r="G50" s="9">
        <v>517468.38</v>
      </c>
      <c r="H50" s="9">
        <v>0</v>
      </c>
      <c r="I50" t="s">
        <v>17</v>
      </c>
      <c r="J50" s="9">
        <v>255000</v>
      </c>
      <c r="K50" s="9">
        <v>311773.65999999997</v>
      </c>
      <c r="L50" s="9">
        <v>0</v>
      </c>
    </row>
    <row r="51" spans="1:12">
      <c r="A51" t="s">
        <v>10</v>
      </c>
      <c r="B51" t="s">
        <v>11</v>
      </c>
      <c r="C51" t="s">
        <v>35</v>
      </c>
      <c r="D51" t="s">
        <v>38</v>
      </c>
      <c r="E51" t="s">
        <v>21</v>
      </c>
      <c r="F51" s="9">
        <v>0</v>
      </c>
      <c r="G51" s="9">
        <v>0</v>
      </c>
      <c r="H51" s="9">
        <v>0</v>
      </c>
      <c r="I51" t="s">
        <v>39</v>
      </c>
      <c r="J51" s="9">
        <v>260000</v>
      </c>
      <c r="K51" s="9">
        <v>122608.24</v>
      </c>
      <c r="L51" s="9">
        <v>0</v>
      </c>
    </row>
    <row r="52" spans="1:12">
      <c r="A52" t="s">
        <v>10</v>
      </c>
      <c r="B52" t="s">
        <v>11</v>
      </c>
      <c r="C52" t="s">
        <v>35</v>
      </c>
      <c r="D52" t="s">
        <v>38</v>
      </c>
      <c r="E52" t="s">
        <v>21</v>
      </c>
      <c r="F52" s="9">
        <v>0</v>
      </c>
      <c r="G52" s="9">
        <v>0</v>
      </c>
      <c r="H52" s="9">
        <v>0</v>
      </c>
      <c r="I52" t="s">
        <v>33</v>
      </c>
      <c r="J52" s="9">
        <v>90000</v>
      </c>
      <c r="K52" s="9">
        <v>83086.48</v>
      </c>
      <c r="L52" s="9">
        <v>0</v>
      </c>
    </row>
    <row r="53" spans="1:12">
      <c r="A53" t="s">
        <v>10</v>
      </c>
      <c r="B53" t="s">
        <v>11</v>
      </c>
      <c r="C53" t="s">
        <v>35</v>
      </c>
      <c r="D53" t="s">
        <v>38</v>
      </c>
      <c r="E53" t="s">
        <v>22</v>
      </c>
      <c r="F53" s="9">
        <v>7000</v>
      </c>
      <c r="G53" s="9">
        <v>4120.3599999999997</v>
      </c>
      <c r="H53" s="9">
        <v>0</v>
      </c>
      <c r="I53" t="s">
        <v>17</v>
      </c>
      <c r="J53" s="9">
        <v>5000</v>
      </c>
      <c r="K53" s="9">
        <v>4120.3599999999997</v>
      </c>
      <c r="L53" s="9">
        <v>0</v>
      </c>
    </row>
    <row r="54" spans="1:12">
      <c r="A54" t="s">
        <v>10</v>
      </c>
      <c r="B54" t="s">
        <v>11</v>
      </c>
      <c r="C54" t="s">
        <v>35</v>
      </c>
      <c r="D54" t="s">
        <v>38</v>
      </c>
      <c r="E54" t="s">
        <v>22</v>
      </c>
      <c r="F54" s="9">
        <v>0</v>
      </c>
      <c r="G54" s="9">
        <v>0</v>
      </c>
      <c r="H54" s="9">
        <v>0</v>
      </c>
      <c r="I54" t="s">
        <v>33</v>
      </c>
      <c r="J54" s="9">
        <v>2000</v>
      </c>
      <c r="K54" s="9">
        <v>0</v>
      </c>
      <c r="L54" s="9">
        <v>0</v>
      </c>
    </row>
    <row r="55" spans="1:12">
      <c r="A55" t="s">
        <v>10</v>
      </c>
      <c r="B55" t="s">
        <v>11</v>
      </c>
      <c r="C55" t="s">
        <v>35</v>
      </c>
      <c r="D55" t="s">
        <v>38</v>
      </c>
      <c r="E55" t="s">
        <v>23</v>
      </c>
      <c r="F55" s="9">
        <v>116000</v>
      </c>
      <c r="G55" s="9">
        <v>114909.47</v>
      </c>
      <c r="H55" s="9">
        <v>0</v>
      </c>
      <c r="I55" t="s">
        <v>39</v>
      </c>
      <c r="J55" s="9">
        <v>60000</v>
      </c>
      <c r="K55" s="9">
        <v>64022.22</v>
      </c>
      <c r="L55" s="9">
        <v>0</v>
      </c>
    </row>
    <row r="56" spans="1:12">
      <c r="A56" t="s">
        <v>10</v>
      </c>
      <c r="B56" t="s">
        <v>11</v>
      </c>
      <c r="C56" t="s">
        <v>35</v>
      </c>
      <c r="D56" t="s">
        <v>38</v>
      </c>
      <c r="E56" t="s">
        <v>23</v>
      </c>
      <c r="F56" s="9">
        <v>0</v>
      </c>
      <c r="G56" s="9">
        <v>0</v>
      </c>
      <c r="H56" s="9">
        <v>0</v>
      </c>
      <c r="I56" t="s">
        <v>33</v>
      </c>
      <c r="J56" s="9">
        <v>6000</v>
      </c>
      <c r="K56" s="9">
        <v>5453.51</v>
      </c>
      <c r="L56" s="9">
        <v>0</v>
      </c>
    </row>
    <row r="57" spans="1:12">
      <c r="A57" t="s">
        <v>10</v>
      </c>
      <c r="B57" t="s">
        <v>11</v>
      </c>
      <c r="C57" t="s">
        <v>35</v>
      </c>
      <c r="D57" t="s">
        <v>38</v>
      </c>
      <c r="E57" t="s">
        <v>23</v>
      </c>
      <c r="F57" s="9">
        <v>0</v>
      </c>
      <c r="G57" s="9">
        <v>0</v>
      </c>
      <c r="H57" s="9">
        <v>0</v>
      </c>
      <c r="I57" t="s">
        <v>17</v>
      </c>
      <c r="J57" s="9">
        <v>50000</v>
      </c>
      <c r="K57" s="9">
        <v>45433.74</v>
      </c>
      <c r="L57" s="9">
        <v>0</v>
      </c>
    </row>
    <row r="58" spans="1:12">
      <c r="A58" t="s">
        <v>10</v>
      </c>
      <c r="B58" t="s">
        <v>11</v>
      </c>
      <c r="C58" t="s">
        <v>35</v>
      </c>
      <c r="D58" t="s">
        <v>38</v>
      </c>
      <c r="E58" t="s">
        <v>24</v>
      </c>
      <c r="F58" s="9">
        <v>320000</v>
      </c>
      <c r="G58" s="9">
        <v>279462.26</v>
      </c>
      <c r="H58" s="9">
        <v>0</v>
      </c>
      <c r="I58" t="s">
        <v>33</v>
      </c>
      <c r="J58" s="9">
        <v>10000</v>
      </c>
      <c r="K58" s="9">
        <v>5642.6</v>
      </c>
      <c r="L58" s="9">
        <v>0</v>
      </c>
    </row>
    <row r="59" spans="1:12">
      <c r="A59" t="s">
        <v>10</v>
      </c>
      <c r="B59" t="s">
        <v>11</v>
      </c>
      <c r="C59" t="s">
        <v>35</v>
      </c>
      <c r="D59" t="s">
        <v>38</v>
      </c>
      <c r="E59" t="s">
        <v>24</v>
      </c>
      <c r="F59" s="9">
        <v>0</v>
      </c>
      <c r="G59" s="9">
        <v>0</v>
      </c>
      <c r="H59" s="9">
        <v>0</v>
      </c>
      <c r="I59" t="s">
        <v>17</v>
      </c>
      <c r="J59" s="9">
        <v>60000</v>
      </c>
      <c r="K59" s="9">
        <v>50443.360000000001</v>
      </c>
      <c r="L59" s="9">
        <v>0</v>
      </c>
    </row>
    <row r="60" spans="1:12">
      <c r="A60" t="s">
        <v>10</v>
      </c>
      <c r="B60" t="s">
        <v>11</v>
      </c>
      <c r="C60" t="s">
        <v>35</v>
      </c>
      <c r="D60" t="s">
        <v>38</v>
      </c>
      <c r="E60" t="s">
        <v>24</v>
      </c>
      <c r="F60" s="9">
        <v>0</v>
      </c>
      <c r="G60" s="9">
        <v>0</v>
      </c>
      <c r="H60" s="9">
        <v>0</v>
      </c>
      <c r="I60" t="s">
        <v>39</v>
      </c>
      <c r="J60" s="9">
        <v>250000</v>
      </c>
      <c r="K60" s="9">
        <v>223376.3</v>
      </c>
      <c r="L60" s="9">
        <v>0</v>
      </c>
    </row>
    <row r="61" spans="1:12">
      <c r="A61" t="s">
        <v>10</v>
      </c>
      <c r="B61" t="s">
        <v>11</v>
      </c>
      <c r="C61" t="s">
        <v>35</v>
      </c>
      <c r="D61" t="s">
        <v>38</v>
      </c>
      <c r="E61" t="s">
        <v>40</v>
      </c>
      <c r="F61" s="9">
        <v>2000</v>
      </c>
      <c r="G61" s="9">
        <v>1056.25</v>
      </c>
      <c r="H61" s="9">
        <v>0</v>
      </c>
      <c r="I61" t="s">
        <v>17</v>
      </c>
      <c r="J61" s="9">
        <v>2000</v>
      </c>
      <c r="K61" s="9">
        <v>1056.25</v>
      </c>
      <c r="L61" s="9">
        <v>0</v>
      </c>
    </row>
    <row r="62" spans="1:12">
      <c r="A62" t="s">
        <v>10</v>
      </c>
      <c r="B62" t="s">
        <v>11</v>
      </c>
      <c r="C62" t="s">
        <v>35</v>
      </c>
      <c r="D62" t="s">
        <v>38</v>
      </c>
      <c r="E62" t="s">
        <v>41</v>
      </c>
      <c r="F62" s="9">
        <v>55300</v>
      </c>
      <c r="G62" s="9">
        <v>14298.2</v>
      </c>
      <c r="H62" s="9">
        <v>0</v>
      </c>
      <c r="I62" t="s">
        <v>39</v>
      </c>
      <c r="J62" s="9">
        <v>20000</v>
      </c>
      <c r="K62" s="9">
        <v>13588.45</v>
      </c>
      <c r="L62" s="9">
        <v>0</v>
      </c>
    </row>
    <row r="63" spans="1:12">
      <c r="A63" t="s">
        <v>10</v>
      </c>
      <c r="B63" t="s">
        <v>11</v>
      </c>
      <c r="C63" t="s">
        <v>35</v>
      </c>
      <c r="D63" t="s">
        <v>38</v>
      </c>
      <c r="E63" t="s">
        <v>41</v>
      </c>
      <c r="F63" s="9">
        <v>0</v>
      </c>
      <c r="G63" s="9">
        <v>0</v>
      </c>
      <c r="H63" s="9">
        <v>0</v>
      </c>
      <c r="I63" t="s">
        <v>17</v>
      </c>
      <c r="J63" s="9">
        <v>3000</v>
      </c>
      <c r="K63" s="9">
        <v>709.75</v>
      </c>
      <c r="L63" s="9">
        <v>0</v>
      </c>
    </row>
    <row r="64" spans="1:12">
      <c r="A64" t="s">
        <v>10</v>
      </c>
      <c r="B64" t="s">
        <v>11</v>
      </c>
      <c r="C64" t="s">
        <v>35</v>
      </c>
      <c r="D64" t="s">
        <v>38</v>
      </c>
      <c r="E64" t="s">
        <v>41</v>
      </c>
      <c r="F64" s="9">
        <v>0</v>
      </c>
      <c r="G64" s="9">
        <v>0</v>
      </c>
      <c r="H64" s="9">
        <v>0</v>
      </c>
      <c r="I64" t="s">
        <v>33</v>
      </c>
      <c r="J64" s="9">
        <v>32300</v>
      </c>
      <c r="K64" s="9">
        <v>0</v>
      </c>
      <c r="L64" s="9">
        <v>0</v>
      </c>
    </row>
    <row r="65" spans="1:12">
      <c r="A65" t="s">
        <v>10</v>
      </c>
      <c r="B65" t="s">
        <v>11</v>
      </c>
      <c r="C65" t="s">
        <v>35</v>
      </c>
      <c r="D65" t="s">
        <v>38</v>
      </c>
      <c r="E65" t="s">
        <v>42</v>
      </c>
      <c r="F65" s="9">
        <v>48000</v>
      </c>
      <c r="G65" s="9">
        <v>66272.28</v>
      </c>
      <c r="H65" s="9">
        <v>0</v>
      </c>
      <c r="I65" t="s">
        <v>17</v>
      </c>
      <c r="J65" s="9">
        <v>10000</v>
      </c>
      <c r="K65" s="9">
        <v>29217.68</v>
      </c>
      <c r="L65" s="9">
        <v>0</v>
      </c>
    </row>
    <row r="66" spans="1:12">
      <c r="A66" t="s">
        <v>10</v>
      </c>
      <c r="B66" t="s">
        <v>11</v>
      </c>
      <c r="C66" t="s">
        <v>35</v>
      </c>
      <c r="D66" t="s">
        <v>38</v>
      </c>
      <c r="E66" t="s">
        <v>42</v>
      </c>
      <c r="F66" s="9">
        <v>0</v>
      </c>
      <c r="G66" s="9">
        <v>0</v>
      </c>
      <c r="H66" s="9">
        <v>0</v>
      </c>
      <c r="I66" t="s">
        <v>39</v>
      </c>
      <c r="J66" s="9">
        <v>38000</v>
      </c>
      <c r="K66" s="9">
        <v>37054.6</v>
      </c>
      <c r="L66" s="9">
        <v>0</v>
      </c>
    </row>
    <row r="67" spans="1:12">
      <c r="A67" t="s">
        <v>10</v>
      </c>
      <c r="B67" t="s">
        <v>11</v>
      </c>
      <c r="C67" t="s">
        <v>35</v>
      </c>
      <c r="D67" t="s">
        <v>38</v>
      </c>
      <c r="E67" t="s">
        <v>43</v>
      </c>
      <c r="F67" s="9">
        <v>20000</v>
      </c>
      <c r="G67" s="9">
        <v>19485.16</v>
      </c>
      <c r="H67" s="9">
        <v>0</v>
      </c>
      <c r="I67" t="s">
        <v>39</v>
      </c>
      <c r="J67" s="9">
        <v>20000</v>
      </c>
      <c r="K67" s="9">
        <v>19485.16</v>
      </c>
      <c r="L67" s="9">
        <v>0</v>
      </c>
    </row>
    <row r="68" spans="1:12">
      <c r="A68" t="s">
        <v>10</v>
      </c>
      <c r="B68" t="s">
        <v>11</v>
      </c>
      <c r="C68" t="s">
        <v>35</v>
      </c>
      <c r="D68" t="s">
        <v>38</v>
      </c>
      <c r="E68" t="s">
        <v>25</v>
      </c>
      <c r="F68" s="9">
        <v>95000</v>
      </c>
      <c r="G68" s="9">
        <v>60479.48</v>
      </c>
      <c r="H68" s="9">
        <v>0</v>
      </c>
      <c r="I68" t="s">
        <v>39</v>
      </c>
      <c r="J68" s="9">
        <v>60000</v>
      </c>
      <c r="K68" s="9">
        <v>44399.87</v>
      </c>
      <c r="L68" s="9">
        <v>0</v>
      </c>
    </row>
    <row r="69" spans="1:12">
      <c r="A69" t="s">
        <v>10</v>
      </c>
      <c r="B69" t="s">
        <v>11</v>
      </c>
      <c r="C69" t="s">
        <v>35</v>
      </c>
      <c r="D69" t="s">
        <v>38</v>
      </c>
      <c r="E69" t="s">
        <v>25</v>
      </c>
      <c r="F69" s="9">
        <v>0</v>
      </c>
      <c r="G69" s="9">
        <v>0</v>
      </c>
      <c r="H69" s="9">
        <v>0</v>
      </c>
      <c r="I69" t="s">
        <v>17</v>
      </c>
      <c r="J69" s="9">
        <v>25000</v>
      </c>
      <c r="K69" s="9">
        <v>9014.84</v>
      </c>
      <c r="L69" s="9">
        <v>0</v>
      </c>
    </row>
    <row r="70" spans="1:12">
      <c r="A70" t="s">
        <v>10</v>
      </c>
      <c r="B70" t="s">
        <v>11</v>
      </c>
      <c r="C70" t="s">
        <v>35</v>
      </c>
      <c r="D70" t="s">
        <v>38</v>
      </c>
      <c r="E70" t="s">
        <v>25</v>
      </c>
      <c r="F70" s="9">
        <v>0</v>
      </c>
      <c r="G70" s="9">
        <v>0</v>
      </c>
      <c r="H70" s="9">
        <v>0</v>
      </c>
      <c r="I70" t="s">
        <v>33</v>
      </c>
      <c r="J70" s="9">
        <v>10000</v>
      </c>
      <c r="K70" s="9">
        <v>7064.77</v>
      </c>
      <c r="L70" s="9">
        <v>0</v>
      </c>
    </row>
    <row r="71" spans="1:12">
      <c r="A71" t="s">
        <v>10</v>
      </c>
      <c r="B71" t="s">
        <v>11</v>
      </c>
      <c r="C71" t="s">
        <v>35</v>
      </c>
      <c r="D71" t="s">
        <v>38</v>
      </c>
      <c r="E71" t="s">
        <v>44</v>
      </c>
      <c r="F71" s="9">
        <v>700000</v>
      </c>
      <c r="G71" s="9">
        <v>694140</v>
      </c>
      <c r="H71" s="9">
        <v>0</v>
      </c>
      <c r="I71" t="s">
        <v>39</v>
      </c>
      <c r="J71" s="9">
        <v>615000</v>
      </c>
      <c r="K71" s="9">
        <v>619590.22</v>
      </c>
      <c r="L71" s="9">
        <v>0</v>
      </c>
    </row>
    <row r="72" spans="1:12">
      <c r="A72" t="s">
        <v>10</v>
      </c>
      <c r="B72" t="s">
        <v>11</v>
      </c>
      <c r="C72" t="s">
        <v>35</v>
      </c>
      <c r="D72" t="s">
        <v>38</v>
      </c>
      <c r="E72" t="s">
        <v>44</v>
      </c>
      <c r="F72" s="9">
        <v>0</v>
      </c>
      <c r="G72" s="9">
        <v>0</v>
      </c>
      <c r="H72" s="9">
        <v>0</v>
      </c>
      <c r="I72" t="s">
        <v>17</v>
      </c>
      <c r="J72" s="9">
        <v>35000</v>
      </c>
      <c r="K72" s="9">
        <v>30197.72</v>
      </c>
      <c r="L72" s="9">
        <v>0</v>
      </c>
    </row>
    <row r="73" spans="1:12">
      <c r="A73" t="s">
        <v>10</v>
      </c>
      <c r="B73" t="s">
        <v>11</v>
      </c>
      <c r="C73" t="s">
        <v>35</v>
      </c>
      <c r="D73" t="s">
        <v>38</v>
      </c>
      <c r="E73" t="s">
        <v>44</v>
      </c>
      <c r="F73" s="9">
        <v>0</v>
      </c>
      <c r="G73" s="9">
        <v>0</v>
      </c>
      <c r="H73" s="9">
        <v>0</v>
      </c>
      <c r="I73" t="s">
        <v>33</v>
      </c>
      <c r="J73" s="9">
        <v>50000</v>
      </c>
      <c r="K73" s="9">
        <v>44352.06</v>
      </c>
      <c r="L73" s="9">
        <v>0</v>
      </c>
    </row>
    <row r="74" spans="1:12">
      <c r="A74" t="s">
        <v>10</v>
      </c>
      <c r="B74" t="s">
        <v>11</v>
      </c>
      <c r="C74" t="s">
        <v>35</v>
      </c>
      <c r="D74" t="s">
        <v>38</v>
      </c>
      <c r="E74" t="s">
        <v>45</v>
      </c>
      <c r="F74" s="9">
        <v>51000</v>
      </c>
      <c r="G74" s="9">
        <v>14330.79</v>
      </c>
      <c r="H74" s="9">
        <v>0</v>
      </c>
      <c r="I74" t="s">
        <v>17</v>
      </c>
      <c r="J74" s="9">
        <v>1000</v>
      </c>
      <c r="K74" s="9">
        <v>1321.91</v>
      </c>
      <c r="L74" s="9">
        <v>0</v>
      </c>
    </row>
    <row r="75" spans="1:12">
      <c r="A75" t="s">
        <v>10</v>
      </c>
      <c r="B75" t="s">
        <v>11</v>
      </c>
      <c r="C75" t="s">
        <v>35</v>
      </c>
      <c r="D75" t="s">
        <v>38</v>
      </c>
      <c r="E75" t="s">
        <v>45</v>
      </c>
      <c r="F75" s="9">
        <v>0</v>
      </c>
      <c r="G75" s="9">
        <v>0</v>
      </c>
      <c r="H75" s="9">
        <v>0</v>
      </c>
      <c r="I75" t="s">
        <v>39</v>
      </c>
      <c r="J75" s="9">
        <v>50000</v>
      </c>
      <c r="K75" s="9">
        <v>13008.88</v>
      </c>
      <c r="L75" s="9">
        <v>0</v>
      </c>
    </row>
    <row r="76" spans="1:12">
      <c r="A76" t="s">
        <v>10</v>
      </c>
      <c r="B76" t="s">
        <v>11</v>
      </c>
      <c r="C76" t="s">
        <v>35</v>
      </c>
      <c r="D76" t="s">
        <v>38</v>
      </c>
      <c r="E76" t="s">
        <v>46</v>
      </c>
      <c r="F76" s="9">
        <v>97250</v>
      </c>
      <c r="G76" s="9">
        <v>37684.85</v>
      </c>
      <c r="H76" s="9">
        <v>0</v>
      </c>
      <c r="I76" t="s">
        <v>17</v>
      </c>
      <c r="J76" s="9">
        <v>10000</v>
      </c>
      <c r="K76" s="9">
        <v>3988.13</v>
      </c>
      <c r="L76" s="9">
        <v>0</v>
      </c>
    </row>
    <row r="77" spans="1:12">
      <c r="A77" t="s">
        <v>10</v>
      </c>
      <c r="B77" t="s">
        <v>11</v>
      </c>
      <c r="C77" t="s">
        <v>35</v>
      </c>
      <c r="D77" t="s">
        <v>38</v>
      </c>
      <c r="E77" t="s">
        <v>46</v>
      </c>
      <c r="F77" s="9">
        <v>0</v>
      </c>
      <c r="G77" s="9">
        <v>0</v>
      </c>
      <c r="H77" s="9">
        <v>0</v>
      </c>
      <c r="I77" t="s">
        <v>39</v>
      </c>
      <c r="J77" s="9">
        <v>87250</v>
      </c>
      <c r="K77" s="9">
        <v>33696.720000000001</v>
      </c>
      <c r="L77" s="9">
        <v>0</v>
      </c>
    </row>
    <row r="78" spans="1:12">
      <c r="A78" t="s">
        <v>10</v>
      </c>
      <c r="B78" t="s">
        <v>11</v>
      </c>
      <c r="C78" t="s">
        <v>35</v>
      </c>
      <c r="D78" t="s">
        <v>38</v>
      </c>
      <c r="E78" t="s">
        <v>26</v>
      </c>
      <c r="F78" s="9">
        <v>258152</v>
      </c>
      <c r="G78" s="9">
        <v>327435.57</v>
      </c>
      <c r="H78" s="9">
        <v>0</v>
      </c>
      <c r="I78" t="s">
        <v>33</v>
      </c>
      <c r="J78" s="9">
        <v>17152</v>
      </c>
      <c r="K78" s="9">
        <v>4222.58</v>
      </c>
      <c r="L78" s="9">
        <v>0</v>
      </c>
    </row>
    <row r="79" spans="1:12">
      <c r="A79" t="s">
        <v>10</v>
      </c>
      <c r="B79" t="s">
        <v>11</v>
      </c>
      <c r="C79" t="s">
        <v>35</v>
      </c>
      <c r="D79" t="s">
        <v>38</v>
      </c>
      <c r="E79" t="s">
        <v>26</v>
      </c>
      <c r="F79" s="9">
        <v>0</v>
      </c>
      <c r="G79" s="9">
        <v>0</v>
      </c>
      <c r="H79" s="9">
        <v>0</v>
      </c>
      <c r="I79" t="s">
        <v>39</v>
      </c>
      <c r="J79" s="9">
        <v>121000</v>
      </c>
      <c r="K79" s="9">
        <v>151428.54999999999</v>
      </c>
      <c r="L79" s="9">
        <v>0</v>
      </c>
    </row>
    <row r="80" spans="1:12">
      <c r="A80" t="s">
        <v>10</v>
      </c>
      <c r="B80" t="s">
        <v>11</v>
      </c>
      <c r="C80" t="s">
        <v>35</v>
      </c>
      <c r="D80" t="s">
        <v>38</v>
      </c>
      <c r="E80" t="s">
        <v>26</v>
      </c>
      <c r="F80" s="9">
        <v>0</v>
      </c>
      <c r="G80" s="9">
        <v>0</v>
      </c>
      <c r="H80" s="9">
        <v>0</v>
      </c>
      <c r="I80" t="s">
        <v>17</v>
      </c>
      <c r="J80" s="9">
        <v>120000</v>
      </c>
      <c r="K80" s="9">
        <v>171784.44</v>
      </c>
      <c r="L80" s="9">
        <v>0</v>
      </c>
    </row>
    <row r="81" spans="1:12">
      <c r="A81" t="s">
        <v>10</v>
      </c>
      <c r="B81" t="s">
        <v>11</v>
      </c>
      <c r="C81" t="s">
        <v>35</v>
      </c>
      <c r="D81" t="s">
        <v>38</v>
      </c>
      <c r="E81" t="s">
        <v>37</v>
      </c>
      <c r="F81" s="9">
        <v>3000</v>
      </c>
      <c r="G81" s="9">
        <v>9985</v>
      </c>
      <c r="H81" s="9">
        <v>0</v>
      </c>
      <c r="I81" t="s">
        <v>17</v>
      </c>
      <c r="J81" s="9">
        <v>3000</v>
      </c>
      <c r="K81" s="9">
        <v>3685</v>
      </c>
      <c r="L81" s="9">
        <v>0</v>
      </c>
    </row>
    <row r="82" spans="1:12">
      <c r="A82" t="s">
        <v>10</v>
      </c>
      <c r="B82" t="s">
        <v>11</v>
      </c>
      <c r="C82" t="s">
        <v>35</v>
      </c>
      <c r="D82" t="s">
        <v>38</v>
      </c>
      <c r="E82" t="s">
        <v>37</v>
      </c>
      <c r="F82" s="9">
        <v>0</v>
      </c>
      <c r="G82" s="9">
        <v>0</v>
      </c>
      <c r="H82" s="9">
        <v>0</v>
      </c>
      <c r="I82" t="s">
        <v>39</v>
      </c>
      <c r="J82" s="9">
        <v>0</v>
      </c>
      <c r="K82" s="9">
        <v>6300</v>
      </c>
      <c r="L82" s="9">
        <v>0</v>
      </c>
    </row>
    <row r="83" spans="1:12">
      <c r="A83" t="s">
        <v>10</v>
      </c>
      <c r="B83" t="s">
        <v>11</v>
      </c>
      <c r="C83" t="s">
        <v>35</v>
      </c>
      <c r="D83" t="s">
        <v>38</v>
      </c>
      <c r="E83" t="s">
        <v>27</v>
      </c>
      <c r="F83" s="9">
        <v>2619100</v>
      </c>
      <c r="G83" s="9">
        <v>2579719.83</v>
      </c>
      <c r="H83" s="9">
        <v>0</v>
      </c>
      <c r="I83" t="s">
        <v>39</v>
      </c>
      <c r="J83" s="9">
        <v>1405000</v>
      </c>
      <c r="K83" s="9">
        <v>449199.08</v>
      </c>
      <c r="L83" s="9">
        <v>0</v>
      </c>
    </row>
    <row r="84" spans="1:12">
      <c r="A84" t="s">
        <v>10</v>
      </c>
      <c r="B84" t="s">
        <v>11</v>
      </c>
      <c r="C84" t="s">
        <v>35</v>
      </c>
      <c r="D84" t="s">
        <v>38</v>
      </c>
      <c r="E84" t="s">
        <v>27</v>
      </c>
      <c r="F84" s="9">
        <v>0</v>
      </c>
      <c r="G84" s="9">
        <v>0</v>
      </c>
      <c r="H84" s="9">
        <v>0</v>
      </c>
      <c r="I84" t="s">
        <v>17</v>
      </c>
      <c r="J84" s="9">
        <v>949100</v>
      </c>
      <c r="K84" s="9">
        <v>2027362.68</v>
      </c>
      <c r="L84" s="9">
        <v>0</v>
      </c>
    </row>
    <row r="85" spans="1:12">
      <c r="A85" t="s">
        <v>10</v>
      </c>
      <c r="B85" t="s">
        <v>11</v>
      </c>
      <c r="C85" t="s">
        <v>35</v>
      </c>
      <c r="D85" t="s">
        <v>38</v>
      </c>
      <c r="E85" t="s">
        <v>27</v>
      </c>
      <c r="F85" s="9">
        <v>0</v>
      </c>
      <c r="G85" s="9">
        <v>0</v>
      </c>
      <c r="H85" s="9">
        <v>0</v>
      </c>
      <c r="I85" t="s">
        <v>33</v>
      </c>
      <c r="J85" s="9">
        <v>265000</v>
      </c>
      <c r="K85" s="9">
        <v>103158.07</v>
      </c>
      <c r="L85" s="9">
        <v>0</v>
      </c>
    </row>
    <row r="86" spans="1:12">
      <c r="A86" t="s">
        <v>10</v>
      </c>
      <c r="B86" t="s">
        <v>11</v>
      </c>
      <c r="C86" t="s">
        <v>35</v>
      </c>
      <c r="D86" t="s">
        <v>38</v>
      </c>
      <c r="E86" t="s">
        <v>47</v>
      </c>
      <c r="F86" s="9">
        <v>20000</v>
      </c>
      <c r="G86" s="9">
        <v>40610.06</v>
      </c>
      <c r="H86" s="9">
        <v>0</v>
      </c>
      <c r="I86" t="s">
        <v>39</v>
      </c>
      <c r="J86" s="9">
        <v>20000</v>
      </c>
      <c r="K86" s="9">
        <v>40610.06</v>
      </c>
      <c r="L86" s="9">
        <v>0</v>
      </c>
    </row>
    <row r="87" spans="1:12">
      <c r="A87" t="s">
        <v>10</v>
      </c>
      <c r="B87" t="s">
        <v>11</v>
      </c>
      <c r="C87" t="s">
        <v>35</v>
      </c>
      <c r="D87" t="s">
        <v>38</v>
      </c>
      <c r="E87" t="s">
        <v>28</v>
      </c>
      <c r="F87" s="9">
        <v>165000</v>
      </c>
      <c r="G87" s="9">
        <v>152695.17000000001</v>
      </c>
      <c r="H87" s="9">
        <v>0</v>
      </c>
      <c r="I87" t="s">
        <v>33</v>
      </c>
      <c r="J87" s="9">
        <v>15000</v>
      </c>
      <c r="K87" s="9">
        <v>8762.5</v>
      </c>
      <c r="L87" s="9">
        <v>0</v>
      </c>
    </row>
    <row r="88" spans="1:12">
      <c r="A88" t="s">
        <v>10</v>
      </c>
      <c r="B88" t="s">
        <v>11</v>
      </c>
      <c r="C88" t="s">
        <v>35</v>
      </c>
      <c r="D88" t="s">
        <v>38</v>
      </c>
      <c r="E88" t="s">
        <v>28</v>
      </c>
      <c r="F88" s="9">
        <v>0</v>
      </c>
      <c r="G88" s="9">
        <v>0</v>
      </c>
      <c r="H88" s="9">
        <v>0</v>
      </c>
      <c r="I88" t="s">
        <v>48</v>
      </c>
      <c r="J88" s="9">
        <v>20000</v>
      </c>
      <c r="K88" s="9">
        <v>0</v>
      </c>
      <c r="L88" s="9">
        <v>0</v>
      </c>
    </row>
    <row r="89" spans="1:12">
      <c r="A89" t="s">
        <v>10</v>
      </c>
      <c r="B89" t="s">
        <v>11</v>
      </c>
      <c r="C89" t="s">
        <v>35</v>
      </c>
      <c r="D89" t="s">
        <v>38</v>
      </c>
      <c r="E89" t="s">
        <v>28</v>
      </c>
      <c r="F89" s="9">
        <v>0</v>
      </c>
      <c r="G89" s="9">
        <v>0</v>
      </c>
      <c r="H89" s="9">
        <v>0</v>
      </c>
      <c r="I89" t="s">
        <v>39</v>
      </c>
      <c r="J89" s="9">
        <v>75000</v>
      </c>
      <c r="K89" s="9">
        <v>75399.75</v>
      </c>
      <c r="L89" s="9">
        <v>0</v>
      </c>
    </row>
    <row r="90" spans="1:12">
      <c r="A90" t="s">
        <v>10</v>
      </c>
      <c r="B90" t="s">
        <v>11</v>
      </c>
      <c r="C90" t="s">
        <v>35</v>
      </c>
      <c r="D90" t="s">
        <v>38</v>
      </c>
      <c r="E90" t="s">
        <v>28</v>
      </c>
      <c r="F90" s="9">
        <v>0</v>
      </c>
      <c r="G90" s="9">
        <v>0</v>
      </c>
      <c r="H90" s="9">
        <v>0</v>
      </c>
      <c r="I90" t="s">
        <v>17</v>
      </c>
      <c r="J90" s="9">
        <v>55000</v>
      </c>
      <c r="K90" s="9">
        <v>68532.92</v>
      </c>
      <c r="L90" s="9">
        <v>0</v>
      </c>
    </row>
    <row r="91" spans="1:12">
      <c r="A91" t="s">
        <v>10</v>
      </c>
      <c r="B91" t="s">
        <v>11</v>
      </c>
      <c r="C91" t="s">
        <v>35</v>
      </c>
      <c r="D91" t="s">
        <v>38</v>
      </c>
      <c r="E91" t="s">
        <v>49</v>
      </c>
      <c r="F91" s="9">
        <v>17848</v>
      </c>
      <c r="G91" s="9">
        <v>30824.45</v>
      </c>
      <c r="H91" s="9">
        <v>0</v>
      </c>
      <c r="I91" t="s">
        <v>33</v>
      </c>
      <c r="J91" s="9">
        <v>7848</v>
      </c>
      <c r="K91" s="9">
        <v>27189.56</v>
      </c>
      <c r="L91" s="9">
        <v>0</v>
      </c>
    </row>
    <row r="92" spans="1:12">
      <c r="A92" t="s">
        <v>10</v>
      </c>
      <c r="B92" t="s">
        <v>11</v>
      </c>
      <c r="C92" t="s">
        <v>35</v>
      </c>
      <c r="D92" t="s">
        <v>38</v>
      </c>
      <c r="E92" t="s">
        <v>49</v>
      </c>
      <c r="F92" s="9">
        <v>0</v>
      </c>
      <c r="G92" s="9">
        <v>0</v>
      </c>
      <c r="H92" s="9">
        <v>0</v>
      </c>
      <c r="I92" t="s">
        <v>17</v>
      </c>
      <c r="J92" s="9">
        <v>10000</v>
      </c>
      <c r="K92" s="9">
        <v>3634.89</v>
      </c>
      <c r="L92" s="9">
        <v>0</v>
      </c>
    </row>
    <row r="93" spans="1:12">
      <c r="A93" t="s">
        <v>10</v>
      </c>
      <c r="B93" t="s">
        <v>11</v>
      </c>
      <c r="C93" t="s">
        <v>35</v>
      </c>
      <c r="D93" t="s">
        <v>38</v>
      </c>
      <c r="E93" t="s">
        <v>50</v>
      </c>
      <c r="F93" s="9">
        <v>500</v>
      </c>
      <c r="G93" s="9">
        <v>19476.27</v>
      </c>
      <c r="H93" s="9">
        <v>0</v>
      </c>
      <c r="I93" t="s">
        <v>39</v>
      </c>
      <c r="J93" s="9">
        <v>0</v>
      </c>
      <c r="K93" s="9">
        <v>540.32000000000005</v>
      </c>
      <c r="L93" s="9">
        <v>0</v>
      </c>
    </row>
    <row r="94" spans="1:12">
      <c r="A94" t="s">
        <v>10</v>
      </c>
      <c r="B94" t="s">
        <v>11</v>
      </c>
      <c r="C94" t="s">
        <v>35</v>
      </c>
      <c r="D94" t="s">
        <v>38</v>
      </c>
      <c r="E94" t="s">
        <v>50</v>
      </c>
      <c r="F94" s="9">
        <v>0</v>
      </c>
      <c r="G94" s="9">
        <v>0</v>
      </c>
      <c r="H94" s="9">
        <v>0</v>
      </c>
      <c r="I94" t="s">
        <v>17</v>
      </c>
      <c r="J94" s="9">
        <v>500</v>
      </c>
      <c r="K94" s="9">
        <v>18935.95</v>
      </c>
      <c r="L94" s="9">
        <v>0</v>
      </c>
    </row>
    <row r="95" spans="1:12">
      <c r="A95" t="s">
        <v>10</v>
      </c>
      <c r="B95" t="s">
        <v>11</v>
      </c>
      <c r="C95" t="s">
        <v>35</v>
      </c>
      <c r="D95" t="s">
        <v>38</v>
      </c>
      <c r="E95" t="s">
        <v>29</v>
      </c>
      <c r="F95" s="9">
        <v>230900</v>
      </c>
      <c r="G95" s="9">
        <v>155131.69</v>
      </c>
      <c r="H95" s="9">
        <v>0</v>
      </c>
      <c r="I95" t="s">
        <v>48</v>
      </c>
      <c r="J95" s="9">
        <v>0</v>
      </c>
      <c r="K95" s="9">
        <v>6071.5</v>
      </c>
      <c r="L95" s="9">
        <v>0</v>
      </c>
    </row>
    <row r="96" spans="1:12">
      <c r="A96" t="s">
        <v>10</v>
      </c>
      <c r="B96" t="s">
        <v>11</v>
      </c>
      <c r="C96" t="s">
        <v>35</v>
      </c>
      <c r="D96" t="s">
        <v>38</v>
      </c>
      <c r="E96" t="s">
        <v>29</v>
      </c>
      <c r="F96" s="9">
        <v>0</v>
      </c>
      <c r="G96" s="9">
        <v>0</v>
      </c>
      <c r="H96" s="9">
        <v>0</v>
      </c>
      <c r="I96" t="s">
        <v>33</v>
      </c>
      <c r="J96" s="9">
        <v>10000</v>
      </c>
      <c r="K96" s="9">
        <v>9816.76</v>
      </c>
      <c r="L96" s="9">
        <v>0</v>
      </c>
    </row>
    <row r="97" spans="1:12">
      <c r="A97" t="s">
        <v>10</v>
      </c>
      <c r="B97" t="s">
        <v>11</v>
      </c>
      <c r="C97" t="s">
        <v>35</v>
      </c>
      <c r="D97" t="s">
        <v>38</v>
      </c>
      <c r="E97" t="s">
        <v>29</v>
      </c>
      <c r="F97" s="9">
        <v>0</v>
      </c>
      <c r="G97" s="9">
        <v>0</v>
      </c>
      <c r="H97" s="9">
        <v>0</v>
      </c>
      <c r="I97" t="s">
        <v>17</v>
      </c>
      <c r="J97" s="9">
        <v>155900</v>
      </c>
      <c r="K97" s="9">
        <v>123140.13</v>
      </c>
      <c r="L97" s="9">
        <v>0</v>
      </c>
    </row>
    <row r="98" spans="1:12">
      <c r="A98" t="s">
        <v>10</v>
      </c>
      <c r="B98" t="s">
        <v>11</v>
      </c>
      <c r="C98" t="s">
        <v>35</v>
      </c>
      <c r="D98" t="s">
        <v>38</v>
      </c>
      <c r="E98" t="s">
        <v>29</v>
      </c>
      <c r="F98" s="9">
        <v>0</v>
      </c>
      <c r="G98" s="9">
        <v>0</v>
      </c>
      <c r="H98" s="9">
        <v>0</v>
      </c>
      <c r="I98" t="s">
        <v>39</v>
      </c>
      <c r="J98" s="9">
        <v>65000</v>
      </c>
      <c r="K98" s="9">
        <v>16103.3</v>
      </c>
      <c r="L98" s="9">
        <v>0</v>
      </c>
    </row>
    <row r="99" spans="1:12">
      <c r="A99" t="s">
        <v>10</v>
      </c>
      <c r="B99" t="s">
        <v>11</v>
      </c>
      <c r="C99" t="s">
        <v>35</v>
      </c>
      <c r="D99" t="s">
        <v>38</v>
      </c>
      <c r="E99" t="s">
        <v>51</v>
      </c>
      <c r="F99" s="9">
        <v>38000</v>
      </c>
      <c r="G99" s="9">
        <v>73181.61</v>
      </c>
      <c r="H99" s="9">
        <v>0</v>
      </c>
      <c r="I99" t="s">
        <v>33</v>
      </c>
      <c r="J99" s="9">
        <v>0</v>
      </c>
      <c r="K99" s="9">
        <v>70</v>
      </c>
      <c r="L99" s="9">
        <v>0</v>
      </c>
    </row>
    <row r="100" spans="1:12">
      <c r="A100" t="s">
        <v>10</v>
      </c>
      <c r="B100" t="s">
        <v>11</v>
      </c>
      <c r="C100" t="s">
        <v>35</v>
      </c>
      <c r="D100" t="s">
        <v>38</v>
      </c>
      <c r="E100" t="s">
        <v>51</v>
      </c>
      <c r="F100" s="9">
        <v>0</v>
      </c>
      <c r="G100" s="9">
        <v>0</v>
      </c>
      <c r="H100" s="9">
        <v>0</v>
      </c>
      <c r="I100" t="s">
        <v>39</v>
      </c>
      <c r="J100" s="9">
        <v>28000</v>
      </c>
      <c r="K100" s="9">
        <v>62101.81</v>
      </c>
      <c r="L100" s="9">
        <v>0</v>
      </c>
    </row>
    <row r="101" spans="1:12">
      <c r="A101" t="s">
        <v>10</v>
      </c>
      <c r="B101" t="s">
        <v>11</v>
      </c>
      <c r="C101" t="s">
        <v>35</v>
      </c>
      <c r="D101" t="s">
        <v>38</v>
      </c>
      <c r="E101" t="s">
        <v>51</v>
      </c>
      <c r="F101" s="9">
        <v>0</v>
      </c>
      <c r="G101" s="9">
        <v>0</v>
      </c>
      <c r="H101" s="9">
        <v>0</v>
      </c>
      <c r="I101" t="s">
        <v>17</v>
      </c>
      <c r="J101" s="9">
        <v>10000</v>
      </c>
      <c r="K101" s="9">
        <v>11009.8</v>
      </c>
      <c r="L101" s="9">
        <v>0</v>
      </c>
    </row>
    <row r="102" spans="1:12">
      <c r="A102" t="s">
        <v>10</v>
      </c>
      <c r="B102" t="s">
        <v>11</v>
      </c>
      <c r="C102" t="s">
        <v>35</v>
      </c>
      <c r="D102" t="s">
        <v>38</v>
      </c>
      <c r="E102" t="s">
        <v>30</v>
      </c>
      <c r="F102" s="9">
        <v>18200</v>
      </c>
      <c r="G102" s="9">
        <v>11478.5</v>
      </c>
      <c r="H102" s="9">
        <v>0</v>
      </c>
      <c r="I102" t="s">
        <v>17</v>
      </c>
      <c r="J102" s="9">
        <v>15000</v>
      </c>
      <c r="K102" s="9">
        <v>11126</v>
      </c>
      <c r="L102" s="9">
        <v>0</v>
      </c>
    </row>
    <row r="103" spans="1:12">
      <c r="A103" t="s">
        <v>10</v>
      </c>
      <c r="B103" t="s">
        <v>11</v>
      </c>
      <c r="C103" t="s">
        <v>35</v>
      </c>
      <c r="D103" t="s">
        <v>38</v>
      </c>
      <c r="E103" t="s">
        <v>30</v>
      </c>
      <c r="F103" s="9">
        <v>0</v>
      </c>
      <c r="G103" s="9">
        <v>0</v>
      </c>
      <c r="H103" s="9">
        <v>0</v>
      </c>
      <c r="I103" t="s">
        <v>33</v>
      </c>
      <c r="J103" s="9">
        <v>3000</v>
      </c>
      <c r="K103" s="9">
        <v>0</v>
      </c>
      <c r="L103" s="9">
        <v>0</v>
      </c>
    </row>
    <row r="104" spans="1:12">
      <c r="A104" t="s">
        <v>10</v>
      </c>
      <c r="B104" t="s">
        <v>11</v>
      </c>
      <c r="C104" t="s">
        <v>35</v>
      </c>
      <c r="D104" t="s">
        <v>38</v>
      </c>
      <c r="E104" t="s">
        <v>30</v>
      </c>
      <c r="F104" s="9">
        <v>0</v>
      </c>
      <c r="G104" s="9">
        <v>0</v>
      </c>
      <c r="H104" s="9">
        <v>0</v>
      </c>
      <c r="I104" t="s">
        <v>39</v>
      </c>
      <c r="J104" s="9">
        <v>200</v>
      </c>
      <c r="K104" s="9">
        <v>352.5</v>
      </c>
      <c r="L104" s="9">
        <v>0</v>
      </c>
    </row>
    <row r="105" spans="1:12">
      <c r="A105" t="s">
        <v>10</v>
      </c>
      <c r="B105" t="s">
        <v>11</v>
      </c>
      <c r="C105" t="s">
        <v>35</v>
      </c>
      <c r="D105" t="s">
        <v>38</v>
      </c>
      <c r="E105" t="s">
        <v>52</v>
      </c>
      <c r="F105" s="9">
        <v>288000</v>
      </c>
      <c r="G105" s="9">
        <v>156373.43</v>
      </c>
      <c r="H105" s="9">
        <v>0</v>
      </c>
      <c r="I105" t="s">
        <v>39</v>
      </c>
      <c r="J105" s="9">
        <v>150000</v>
      </c>
      <c r="K105" s="9">
        <v>124751.23</v>
      </c>
      <c r="L105" s="9">
        <v>0</v>
      </c>
    </row>
    <row r="106" spans="1:12">
      <c r="A106" t="s">
        <v>10</v>
      </c>
      <c r="B106" t="s">
        <v>11</v>
      </c>
      <c r="C106" t="s">
        <v>35</v>
      </c>
      <c r="D106" t="s">
        <v>38</v>
      </c>
      <c r="E106" t="s">
        <v>52</v>
      </c>
      <c r="F106" s="9">
        <v>0</v>
      </c>
      <c r="G106" s="9">
        <v>0</v>
      </c>
      <c r="H106" s="9">
        <v>0</v>
      </c>
      <c r="I106" t="s">
        <v>17</v>
      </c>
      <c r="J106" s="9">
        <v>120000</v>
      </c>
      <c r="K106" s="9">
        <v>16296.74</v>
      </c>
      <c r="L106" s="9">
        <v>0</v>
      </c>
    </row>
    <row r="107" spans="1:12">
      <c r="A107" t="s">
        <v>10</v>
      </c>
      <c r="B107" t="s">
        <v>11</v>
      </c>
      <c r="C107" t="s">
        <v>35</v>
      </c>
      <c r="D107" t="s">
        <v>38</v>
      </c>
      <c r="E107" t="s">
        <v>52</v>
      </c>
      <c r="F107" s="9">
        <v>0</v>
      </c>
      <c r="G107" s="9">
        <v>0</v>
      </c>
      <c r="H107" s="9">
        <v>0</v>
      </c>
      <c r="I107" t="s">
        <v>33</v>
      </c>
      <c r="J107" s="9">
        <v>18000</v>
      </c>
      <c r="K107" s="9">
        <v>15325.46</v>
      </c>
      <c r="L107" s="9">
        <v>0</v>
      </c>
    </row>
    <row r="108" spans="1:12">
      <c r="A108" t="s">
        <v>10</v>
      </c>
      <c r="B108" t="s">
        <v>11</v>
      </c>
      <c r="C108" t="s">
        <v>35</v>
      </c>
      <c r="D108" t="s">
        <v>38</v>
      </c>
      <c r="E108" t="s">
        <v>53</v>
      </c>
      <c r="F108" s="9">
        <v>28550</v>
      </c>
      <c r="G108" s="9">
        <v>24130.33</v>
      </c>
      <c r="H108" s="9">
        <v>0</v>
      </c>
      <c r="I108" t="s">
        <v>17</v>
      </c>
      <c r="J108" s="9">
        <v>28000</v>
      </c>
      <c r="K108" s="9">
        <v>22034.57</v>
      </c>
      <c r="L108" s="9">
        <v>0</v>
      </c>
    </row>
    <row r="109" spans="1:12">
      <c r="A109" t="s">
        <v>10</v>
      </c>
      <c r="B109" t="s">
        <v>11</v>
      </c>
      <c r="C109" t="s">
        <v>35</v>
      </c>
      <c r="D109" t="s">
        <v>38</v>
      </c>
      <c r="E109" t="s">
        <v>53</v>
      </c>
      <c r="F109" s="9">
        <v>0</v>
      </c>
      <c r="G109" s="9">
        <v>0</v>
      </c>
      <c r="H109" s="9">
        <v>0</v>
      </c>
      <c r="I109" t="s">
        <v>39</v>
      </c>
      <c r="J109" s="9">
        <v>550</v>
      </c>
      <c r="K109" s="9">
        <v>2095.7600000000002</v>
      </c>
      <c r="L109" s="9">
        <v>0</v>
      </c>
    </row>
    <row r="110" spans="1:12">
      <c r="A110" t="s">
        <v>10</v>
      </c>
      <c r="B110" t="s">
        <v>11</v>
      </c>
      <c r="C110" t="s">
        <v>35</v>
      </c>
      <c r="D110" t="s">
        <v>38</v>
      </c>
      <c r="E110" t="s">
        <v>31</v>
      </c>
      <c r="F110" s="9">
        <v>12000</v>
      </c>
      <c r="G110" s="9">
        <v>16780.54</v>
      </c>
      <c r="H110" s="9">
        <v>0</v>
      </c>
      <c r="I110" t="s">
        <v>17</v>
      </c>
      <c r="J110" s="9">
        <v>12000</v>
      </c>
      <c r="K110" s="9">
        <v>14784.66</v>
      </c>
      <c r="L110" s="9">
        <v>0</v>
      </c>
    </row>
    <row r="111" spans="1:12">
      <c r="A111" t="s">
        <v>10</v>
      </c>
      <c r="B111" t="s">
        <v>11</v>
      </c>
      <c r="C111" t="s">
        <v>35</v>
      </c>
      <c r="D111" t="s">
        <v>38</v>
      </c>
      <c r="E111" t="s">
        <v>31</v>
      </c>
      <c r="F111" s="9">
        <v>0</v>
      </c>
      <c r="G111" s="9">
        <v>0</v>
      </c>
      <c r="H111" s="9">
        <v>0</v>
      </c>
      <c r="I111" t="s">
        <v>39</v>
      </c>
      <c r="J111" s="9">
        <v>0</v>
      </c>
      <c r="K111" s="9">
        <v>1812.54</v>
      </c>
      <c r="L111" s="9">
        <v>0</v>
      </c>
    </row>
    <row r="112" spans="1:12">
      <c r="A112" t="s">
        <v>10</v>
      </c>
      <c r="B112" t="s">
        <v>11</v>
      </c>
      <c r="C112" t="s">
        <v>35</v>
      </c>
      <c r="D112" t="s">
        <v>38</v>
      </c>
      <c r="E112" t="s">
        <v>31</v>
      </c>
      <c r="F112" s="9">
        <v>0</v>
      </c>
      <c r="G112" s="9">
        <v>0</v>
      </c>
      <c r="H112" s="9">
        <v>0</v>
      </c>
      <c r="I112" t="s">
        <v>33</v>
      </c>
      <c r="J112" s="9">
        <v>0</v>
      </c>
      <c r="K112" s="9">
        <v>183.34</v>
      </c>
      <c r="L112" s="9">
        <v>0</v>
      </c>
    </row>
    <row r="113" spans="1:12">
      <c r="A113" t="s">
        <v>10</v>
      </c>
      <c r="B113" t="s">
        <v>11</v>
      </c>
      <c r="C113" t="s">
        <v>35</v>
      </c>
      <c r="D113" t="s">
        <v>38</v>
      </c>
      <c r="E113" t="s">
        <v>54</v>
      </c>
      <c r="F113" s="9">
        <v>0</v>
      </c>
      <c r="G113" s="9">
        <v>111</v>
      </c>
      <c r="H113" s="9">
        <v>0</v>
      </c>
      <c r="I113" t="s">
        <v>17</v>
      </c>
      <c r="J113" s="9">
        <v>0</v>
      </c>
      <c r="K113" s="9">
        <v>111</v>
      </c>
      <c r="L113" s="9">
        <v>0</v>
      </c>
    </row>
    <row r="114" spans="1:12">
      <c r="A114" t="s">
        <v>10</v>
      </c>
      <c r="B114" t="s">
        <v>11</v>
      </c>
      <c r="C114" t="s">
        <v>35</v>
      </c>
      <c r="D114" t="s">
        <v>38</v>
      </c>
      <c r="E114" t="s">
        <v>55</v>
      </c>
      <c r="F114" s="9">
        <v>0</v>
      </c>
      <c r="G114" s="9">
        <v>299960</v>
      </c>
      <c r="H114" s="9">
        <v>0</v>
      </c>
      <c r="I114" t="s">
        <v>17</v>
      </c>
      <c r="J114" s="9">
        <v>0</v>
      </c>
      <c r="K114" s="9">
        <v>299960</v>
      </c>
      <c r="L114" s="9">
        <v>0</v>
      </c>
    </row>
    <row r="115" spans="1:12">
      <c r="A115" t="s">
        <v>10</v>
      </c>
      <c r="B115" t="s">
        <v>11</v>
      </c>
      <c r="C115" t="s">
        <v>35</v>
      </c>
      <c r="D115" t="s">
        <v>38</v>
      </c>
      <c r="E115" t="s">
        <v>32</v>
      </c>
      <c r="F115" s="9">
        <v>0</v>
      </c>
      <c r="G115" s="9">
        <v>11400</v>
      </c>
      <c r="H115" s="9">
        <v>0</v>
      </c>
      <c r="I115" t="s">
        <v>33</v>
      </c>
      <c r="J115" s="9">
        <v>0</v>
      </c>
      <c r="K115" s="9">
        <v>11400</v>
      </c>
      <c r="L115" s="9">
        <v>0</v>
      </c>
    </row>
    <row r="116" spans="1:12">
      <c r="A116" t="s">
        <v>10</v>
      </c>
      <c r="B116" t="s">
        <v>11</v>
      </c>
      <c r="C116" t="s">
        <v>35</v>
      </c>
      <c r="D116" t="s">
        <v>38</v>
      </c>
      <c r="E116" t="s">
        <v>56</v>
      </c>
      <c r="F116" s="9">
        <v>30000</v>
      </c>
      <c r="G116" s="9">
        <v>35661.25</v>
      </c>
      <c r="H116" s="9">
        <v>0</v>
      </c>
      <c r="I116" t="s">
        <v>39</v>
      </c>
      <c r="J116" s="9">
        <v>30000</v>
      </c>
      <c r="K116" s="9">
        <v>35661.25</v>
      </c>
      <c r="L116" s="9">
        <v>0</v>
      </c>
    </row>
    <row r="117" spans="1:12">
      <c r="A117" t="s">
        <v>10</v>
      </c>
      <c r="B117" t="s">
        <v>11</v>
      </c>
      <c r="C117" t="s">
        <v>35</v>
      </c>
      <c r="D117" t="s">
        <v>38</v>
      </c>
      <c r="E117" t="s">
        <v>57</v>
      </c>
      <c r="F117" s="9">
        <v>53000</v>
      </c>
      <c r="G117" s="9">
        <v>55300</v>
      </c>
      <c r="H117" s="9">
        <v>0</v>
      </c>
      <c r="I117" t="s">
        <v>48</v>
      </c>
      <c r="J117" s="9">
        <v>0</v>
      </c>
      <c r="K117" s="9">
        <v>1000</v>
      </c>
      <c r="L117" s="9">
        <v>0</v>
      </c>
    </row>
    <row r="118" spans="1:12">
      <c r="A118" t="s">
        <v>10</v>
      </c>
      <c r="B118" t="s">
        <v>11</v>
      </c>
      <c r="C118" t="s">
        <v>35</v>
      </c>
      <c r="D118" t="s">
        <v>38</v>
      </c>
      <c r="E118" t="s">
        <v>57</v>
      </c>
      <c r="F118" s="9">
        <v>0</v>
      </c>
      <c r="G118" s="9">
        <v>0</v>
      </c>
      <c r="H118" s="9">
        <v>0</v>
      </c>
      <c r="I118" t="s">
        <v>39</v>
      </c>
      <c r="J118" s="9">
        <v>27000</v>
      </c>
      <c r="K118" s="9">
        <v>42000</v>
      </c>
      <c r="L118" s="9">
        <v>0</v>
      </c>
    </row>
    <row r="119" spans="1:12">
      <c r="A119" t="s">
        <v>10</v>
      </c>
      <c r="B119" t="s">
        <v>11</v>
      </c>
      <c r="C119" t="s">
        <v>35</v>
      </c>
      <c r="D119" t="s">
        <v>38</v>
      </c>
      <c r="E119" t="s">
        <v>57</v>
      </c>
      <c r="F119" s="9">
        <v>0</v>
      </c>
      <c r="G119" s="9">
        <v>0</v>
      </c>
      <c r="H119" s="9">
        <v>0</v>
      </c>
      <c r="I119" t="s">
        <v>17</v>
      </c>
      <c r="J119" s="9">
        <v>25000</v>
      </c>
      <c r="K119" s="9">
        <v>12300</v>
      </c>
      <c r="L119" s="9">
        <v>0</v>
      </c>
    </row>
    <row r="120" spans="1:12">
      <c r="A120" t="s">
        <v>10</v>
      </c>
      <c r="B120" t="s">
        <v>11</v>
      </c>
      <c r="C120" t="s">
        <v>35</v>
      </c>
      <c r="D120" t="s">
        <v>38</v>
      </c>
      <c r="E120" t="s">
        <v>57</v>
      </c>
      <c r="F120" s="9">
        <v>0</v>
      </c>
      <c r="G120" s="9">
        <v>0</v>
      </c>
      <c r="H120" s="9">
        <v>0</v>
      </c>
      <c r="I120" t="s">
        <v>33</v>
      </c>
      <c r="J120" s="9">
        <v>1000</v>
      </c>
      <c r="K120" s="9">
        <v>0</v>
      </c>
      <c r="L120" s="9">
        <v>0</v>
      </c>
    </row>
    <row r="121" spans="1:12">
      <c r="A121" t="s">
        <v>10</v>
      </c>
      <c r="B121" t="s">
        <v>11</v>
      </c>
      <c r="C121" t="s">
        <v>35</v>
      </c>
      <c r="D121" t="s">
        <v>38</v>
      </c>
      <c r="E121" t="s">
        <v>58</v>
      </c>
      <c r="F121" s="9">
        <v>0</v>
      </c>
      <c r="G121" s="9">
        <v>125.66</v>
      </c>
      <c r="H121" s="9">
        <v>0</v>
      </c>
      <c r="I121" t="s">
        <v>17</v>
      </c>
      <c r="J121" s="9">
        <v>0</v>
      </c>
      <c r="K121" s="9">
        <v>125.66</v>
      </c>
      <c r="L121" s="9">
        <v>0</v>
      </c>
    </row>
    <row r="122" spans="1:12">
      <c r="A122" t="s">
        <v>10</v>
      </c>
      <c r="B122" t="s">
        <v>11</v>
      </c>
      <c r="C122" t="s">
        <v>35</v>
      </c>
      <c r="D122" t="s">
        <v>38</v>
      </c>
      <c r="E122" t="s">
        <v>59</v>
      </c>
      <c r="F122" s="9">
        <v>235000</v>
      </c>
      <c r="G122" s="9">
        <v>225911.86</v>
      </c>
      <c r="H122" s="9">
        <v>0</v>
      </c>
      <c r="I122" t="s">
        <v>33</v>
      </c>
      <c r="J122" s="9">
        <v>150000</v>
      </c>
      <c r="K122" s="9">
        <v>143568.75</v>
      </c>
      <c r="L122" s="9">
        <v>0</v>
      </c>
    </row>
    <row r="123" spans="1:12">
      <c r="A123" t="s">
        <v>10</v>
      </c>
      <c r="B123" t="s">
        <v>11</v>
      </c>
      <c r="C123" t="s">
        <v>35</v>
      </c>
      <c r="D123" t="s">
        <v>38</v>
      </c>
      <c r="E123" t="s">
        <v>59</v>
      </c>
      <c r="F123" s="9">
        <v>0</v>
      </c>
      <c r="G123" s="9">
        <v>0</v>
      </c>
      <c r="H123" s="9">
        <v>0</v>
      </c>
      <c r="I123" t="s">
        <v>39</v>
      </c>
      <c r="J123" s="9">
        <v>85000</v>
      </c>
      <c r="K123" s="9">
        <v>82343.11</v>
      </c>
      <c r="L123" s="9">
        <v>0</v>
      </c>
    </row>
    <row r="124" spans="1:12">
      <c r="A124" t="s">
        <v>10</v>
      </c>
      <c r="B124" t="s">
        <v>11</v>
      </c>
      <c r="C124" t="s">
        <v>35</v>
      </c>
      <c r="D124" t="s">
        <v>38</v>
      </c>
      <c r="E124" t="s">
        <v>34</v>
      </c>
      <c r="F124" s="9">
        <v>620000</v>
      </c>
      <c r="G124" s="9">
        <v>612266.86</v>
      </c>
      <c r="H124" s="9">
        <v>0</v>
      </c>
      <c r="I124" t="s">
        <v>60</v>
      </c>
      <c r="J124" s="9">
        <v>0</v>
      </c>
      <c r="K124" s="9">
        <v>5954.65</v>
      </c>
      <c r="L124" s="9">
        <v>0</v>
      </c>
    </row>
    <row r="125" spans="1:12">
      <c r="A125" t="s">
        <v>10</v>
      </c>
      <c r="B125" t="s">
        <v>11</v>
      </c>
      <c r="C125" t="s">
        <v>35</v>
      </c>
      <c r="D125" t="s">
        <v>38</v>
      </c>
      <c r="E125" t="s">
        <v>34</v>
      </c>
      <c r="F125" s="9">
        <v>0</v>
      </c>
      <c r="G125" s="9">
        <v>0</v>
      </c>
      <c r="H125" s="9">
        <v>0</v>
      </c>
      <c r="I125" t="s">
        <v>39</v>
      </c>
      <c r="J125" s="9">
        <v>520000</v>
      </c>
      <c r="K125" s="9">
        <v>557022.62</v>
      </c>
      <c r="L125" s="9">
        <v>0</v>
      </c>
    </row>
    <row r="126" spans="1:12">
      <c r="A126" t="s">
        <v>10</v>
      </c>
      <c r="B126" t="s">
        <v>11</v>
      </c>
      <c r="C126" t="s">
        <v>35</v>
      </c>
      <c r="D126" t="s">
        <v>38</v>
      </c>
      <c r="E126" t="s">
        <v>34</v>
      </c>
      <c r="F126" s="9">
        <v>0</v>
      </c>
      <c r="G126" s="9">
        <v>0</v>
      </c>
      <c r="H126" s="9">
        <v>0</v>
      </c>
      <c r="I126" t="s">
        <v>33</v>
      </c>
      <c r="J126" s="9">
        <v>15000</v>
      </c>
      <c r="K126" s="9">
        <v>14812.5</v>
      </c>
      <c r="L126" s="9">
        <v>0</v>
      </c>
    </row>
    <row r="127" spans="1:12">
      <c r="A127" t="s">
        <v>10</v>
      </c>
      <c r="B127" t="s">
        <v>11</v>
      </c>
      <c r="C127" t="s">
        <v>35</v>
      </c>
      <c r="D127" t="s">
        <v>38</v>
      </c>
      <c r="E127" t="s">
        <v>34</v>
      </c>
      <c r="F127" s="9">
        <v>0</v>
      </c>
      <c r="G127" s="9">
        <v>0</v>
      </c>
      <c r="H127" s="9">
        <v>0</v>
      </c>
      <c r="I127" t="s">
        <v>48</v>
      </c>
      <c r="J127" s="9">
        <v>45000</v>
      </c>
      <c r="K127" s="9">
        <v>0</v>
      </c>
      <c r="L127" s="9">
        <v>0</v>
      </c>
    </row>
    <row r="128" spans="1:12">
      <c r="A128" t="s">
        <v>10</v>
      </c>
      <c r="B128" t="s">
        <v>11</v>
      </c>
      <c r="C128" t="s">
        <v>35</v>
      </c>
      <c r="D128" t="s">
        <v>38</v>
      </c>
      <c r="E128" t="s">
        <v>34</v>
      </c>
      <c r="F128" s="9">
        <v>0</v>
      </c>
      <c r="G128" s="9">
        <v>0</v>
      </c>
      <c r="H128" s="9">
        <v>0</v>
      </c>
      <c r="I128" t="s">
        <v>17</v>
      </c>
      <c r="J128" s="9">
        <v>40000</v>
      </c>
      <c r="K128" s="9">
        <v>34477.089999999997</v>
      </c>
      <c r="L128" s="9">
        <v>0</v>
      </c>
    </row>
    <row r="129" spans="1:12">
      <c r="A129" t="s">
        <v>10</v>
      </c>
      <c r="B129" t="s">
        <v>11</v>
      </c>
      <c r="C129" t="s">
        <v>35</v>
      </c>
      <c r="D129" t="s">
        <v>38</v>
      </c>
      <c r="E129" t="s">
        <v>61</v>
      </c>
      <c r="F129" s="9">
        <v>25000</v>
      </c>
      <c r="G129" s="9">
        <v>21295.89</v>
      </c>
      <c r="H129" s="9">
        <v>0</v>
      </c>
      <c r="I129" t="s">
        <v>17</v>
      </c>
      <c r="J129" s="9">
        <v>15000</v>
      </c>
      <c r="K129" s="9">
        <v>12154.63</v>
      </c>
      <c r="L129" s="9">
        <v>0</v>
      </c>
    </row>
    <row r="130" spans="1:12">
      <c r="A130" t="s">
        <v>10</v>
      </c>
      <c r="B130" t="s">
        <v>11</v>
      </c>
      <c r="C130" t="s">
        <v>35</v>
      </c>
      <c r="D130" t="s">
        <v>38</v>
      </c>
      <c r="E130" t="s">
        <v>61</v>
      </c>
      <c r="F130" s="9">
        <v>0</v>
      </c>
      <c r="G130" s="9">
        <v>0</v>
      </c>
      <c r="H130" s="9">
        <v>0</v>
      </c>
      <c r="I130" t="s">
        <v>39</v>
      </c>
      <c r="J130" s="9">
        <v>10000</v>
      </c>
      <c r="K130" s="9">
        <v>9141.26</v>
      </c>
      <c r="L130" s="9">
        <v>0</v>
      </c>
    </row>
    <row r="131" spans="1:12">
      <c r="A131" t="s">
        <v>10</v>
      </c>
      <c r="B131" t="s">
        <v>11</v>
      </c>
      <c r="C131" t="s">
        <v>35</v>
      </c>
      <c r="D131" t="s">
        <v>38</v>
      </c>
      <c r="E131" t="s">
        <v>62</v>
      </c>
      <c r="F131" s="9">
        <v>38000</v>
      </c>
      <c r="G131" s="9">
        <v>30927.32</v>
      </c>
      <c r="H131" s="9">
        <v>0</v>
      </c>
      <c r="I131" t="s">
        <v>39</v>
      </c>
      <c r="J131" s="9">
        <v>30000</v>
      </c>
      <c r="K131" s="9">
        <v>29466.880000000001</v>
      </c>
      <c r="L131" s="9">
        <v>0</v>
      </c>
    </row>
    <row r="132" spans="1:12">
      <c r="A132" t="s">
        <v>10</v>
      </c>
      <c r="B132" t="s">
        <v>11</v>
      </c>
      <c r="C132" t="s">
        <v>35</v>
      </c>
      <c r="D132" t="s">
        <v>38</v>
      </c>
      <c r="E132" t="s">
        <v>62</v>
      </c>
      <c r="F132" s="9">
        <v>0</v>
      </c>
      <c r="G132" s="9">
        <v>0</v>
      </c>
      <c r="H132" s="9">
        <v>0</v>
      </c>
      <c r="I132" t="s">
        <v>17</v>
      </c>
      <c r="J132" s="9">
        <v>8000</v>
      </c>
      <c r="K132" s="9">
        <v>1460.44</v>
      </c>
      <c r="L132" s="9">
        <v>0</v>
      </c>
    </row>
    <row r="133" spans="1:12">
      <c r="A133" t="s">
        <v>10</v>
      </c>
      <c r="B133" t="s">
        <v>11</v>
      </c>
      <c r="C133" t="s">
        <v>35</v>
      </c>
      <c r="D133" t="s">
        <v>38</v>
      </c>
      <c r="E133" t="s">
        <v>63</v>
      </c>
      <c r="F133" s="9">
        <v>300000</v>
      </c>
      <c r="G133" s="9">
        <v>379950.03</v>
      </c>
      <c r="H133" s="9">
        <v>0</v>
      </c>
      <c r="I133" t="s">
        <v>39</v>
      </c>
      <c r="J133" s="9">
        <v>300000</v>
      </c>
      <c r="K133" s="9">
        <v>253844.97</v>
      </c>
      <c r="L133" s="9">
        <v>0</v>
      </c>
    </row>
    <row r="134" spans="1:12">
      <c r="A134" t="s">
        <v>10</v>
      </c>
      <c r="B134" t="s">
        <v>11</v>
      </c>
      <c r="C134" t="s">
        <v>35</v>
      </c>
      <c r="D134" t="s">
        <v>38</v>
      </c>
      <c r="E134" t="s">
        <v>63</v>
      </c>
      <c r="F134" s="9">
        <v>0</v>
      </c>
      <c r="G134" s="9">
        <v>0</v>
      </c>
      <c r="H134" s="9">
        <v>0</v>
      </c>
      <c r="I134" t="s">
        <v>33</v>
      </c>
      <c r="J134" s="9">
        <v>0</v>
      </c>
      <c r="K134" s="9">
        <v>126105.06</v>
      </c>
      <c r="L134" s="9">
        <v>0</v>
      </c>
    </row>
    <row r="135" spans="1:12">
      <c r="A135" t="s">
        <v>10</v>
      </c>
      <c r="B135" t="s">
        <v>11</v>
      </c>
      <c r="C135" t="s">
        <v>35</v>
      </c>
      <c r="D135" t="s">
        <v>38</v>
      </c>
      <c r="E135" t="s">
        <v>64</v>
      </c>
      <c r="F135" s="9">
        <v>60000</v>
      </c>
      <c r="G135" s="9">
        <v>53413.38</v>
      </c>
      <c r="H135" s="9">
        <v>0</v>
      </c>
      <c r="I135" t="s">
        <v>39</v>
      </c>
      <c r="J135" s="9">
        <v>60000</v>
      </c>
      <c r="K135" s="9">
        <v>53413.38</v>
      </c>
      <c r="L135" s="9">
        <v>0</v>
      </c>
    </row>
    <row r="136" spans="1:12">
      <c r="A136" t="s">
        <v>10</v>
      </c>
      <c r="B136" t="s">
        <v>11</v>
      </c>
      <c r="C136" t="s">
        <v>35</v>
      </c>
      <c r="D136" t="s">
        <v>38</v>
      </c>
      <c r="E136" t="s">
        <v>65</v>
      </c>
      <c r="F136" s="9">
        <v>133000</v>
      </c>
      <c r="G136" s="9">
        <v>0</v>
      </c>
      <c r="H136" s="9">
        <v>0</v>
      </c>
      <c r="I136" t="s">
        <v>33</v>
      </c>
      <c r="J136" s="9">
        <v>125000</v>
      </c>
      <c r="K136" s="9">
        <v>0</v>
      </c>
      <c r="L136" s="9">
        <v>0</v>
      </c>
    </row>
    <row r="137" spans="1:12">
      <c r="A137" t="s">
        <v>10</v>
      </c>
      <c r="B137" t="s">
        <v>11</v>
      </c>
      <c r="C137" t="s">
        <v>35</v>
      </c>
      <c r="D137" t="s">
        <v>38</v>
      </c>
      <c r="E137" t="s">
        <v>65</v>
      </c>
      <c r="F137" s="9">
        <v>0</v>
      </c>
      <c r="G137" s="9">
        <v>0</v>
      </c>
      <c r="H137" s="9">
        <v>0</v>
      </c>
      <c r="I137" t="s">
        <v>60</v>
      </c>
      <c r="J137" s="9">
        <v>8000</v>
      </c>
      <c r="K137" s="9">
        <v>0</v>
      </c>
      <c r="L137" s="9">
        <v>0</v>
      </c>
    </row>
    <row r="138" spans="1:12">
      <c r="A138" t="s">
        <v>10</v>
      </c>
      <c r="B138" t="s">
        <v>11</v>
      </c>
      <c r="C138" t="s">
        <v>35</v>
      </c>
      <c r="D138" t="s">
        <v>38</v>
      </c>
      <c r="E138" t="s">
        <v>66</v>
      </c>
      <c r="F138" s="9">
        <v>18000</v>
      </c>
      <c r="G138" s="9">
        <v>17525</v>
      </c>
      <c r="H138" s="9">
        <v>0</v>
      </c>
      <c r="I138" t="s">
        <v>39</v>
      </c>
      <c r="J138" s="9">
        <v>18000</v>
      </c>
      <c r="K138" s="9">
        <v>17525</v>
      </c>
      <c r="L138" s="9">
        <v>0</v>
      </c>
    </row>
    <row r="139" spans="1:12">
      <c r="A139" t="s">
        <v>10</v>
      </c>
      <c r="B139" t="s">
        <v>11</v>
      </c>
      <c r="C139" t="s">
        <v>35</v>
      </c>
      <c r="D139" t="s">
        <v>38</v>
      </c>
      <c r="E139" t="s">
        <v>67</v>
      </c>
      <c r="F139" s="9">
        <v>48900</v>
      </c>
      <c r="G139" s="9">
        <v>56426.73</v>
      </c>
      <c r="H139" s="9">
        <v>0</v>
      </c>
      <c r="I139" t="s">
        <v>48</v>
      </c>
      <c r="J139" s="9">
        <v>0</v>
      </c>
      <c r="K139" s="9">
        <v>9168.2000000000007</v>
      </c>
      <c r="L139" s="9">
        <v>0</v>
      </c>
    </row>
    <row r="140" spans="1:12">
      <c r="A140" t="s">
        <v>10</v>
      </c>
      <c r="B140" t="s">
        <v>11</v>
      </c>
      <c r="C140" t="s">
        <v>35</v>
      </c>
      <c r="D140" t="s">
        <v>38</v>
      </c>
      <c r="E140" t="s">
        <v>67</v>
      </c>
      <c r="F140" s="9">
        <v>0</v>
      </c>
      <c r="G140" s="9">
        <v>0</v>
      </c>
      <c r="H140" s="9">
        <v>0</v>
      </c>
      <c r="I140" t="s">
        <v>39</v>
      </c>
      <c r="J140" s="9">
        <v>40000</v>
      </c>
      <c r="K140" s="9">
        <v>46838.53</v>
      </c>
      <c r="L140" s="9">
        <v>0</v>
      </c>
    </row>
    <row r="141" spans="1:12">
      <c r="A141" t="s">
        <v>10</v>
      </c>
      <c r="B141" t="s">
        <v>11</v>
      </c>
      <c r="C141" t="s">
        <v>35</v>
      </c>
      <c r="D141" t="s">
        <v>38</v>
      </c>
      <c r="E141" t="s">
        <v>67</v>
      </c>
      <c r="F141" s="9">
        <v>0</v>
      </c>
      <c r="G141" s="9">
        <v>0</v>
      </c>
      <c r="H141" s="9">
        <v>0</v>
      </c>
      <c r="I141" t="s">
        <v>33</v>
      </c>
      <c r="J141" s="9">
        <v>4000</v>
      </c>
      <c r="K141" s="9">
        <v>0</v>
      </c>
      <c r="L141" s="9">
        <v>0</v>
      </c>
    </row>
    <row r="142" spans="1:12">
      <c r="A142" t="s">
        <v>10</v>
      </c>
      <c r="B142" t="s">
        <v>11</v>
      </c>
      <c r="C142" t="s">
        <v>35</v>
      </c>
      <c r="D142" t="s">
        <v>38</v>
      </c>
      <c r="E142" t="s">
        <v>67</v>
      </c>
      <c r="F142" s="9">
        <v>0</v>
      </c>
      <c r="G142" s="9">
        <v>0</v>
      </c>
      <c r="H142" s="9">
        <v>0</v>
      </c>
      <c r="I142" t="s">
        <v>17</v>
      </c>
      <c r="J142" s="9">
        <v>4900</v>
      </c>
      <c r="K142" s="9">
        <v>420</v>
      </c>
      <c r="L142" s="9">
        <v>0</v>
      </c>
    </row>
    <row r="143" spans="1:12">
      <c r="A143" t="s">
        <v>10</v>
      </c>
      <c r="B143" t="s">
        <v>11</v>
      </c>
      <c r="C143" t="s">
        <v>35</v>
      </c>
      <c r="D143" t="s">
        <v>38</v>
      </c>
      <c r="E143" t="s">
        <v>68</v>
      </c>
      <c r="F143" s="9">
        <v>0</v>
      </c>
      <c r="G143" s="9">
        <v>15000</v>
      </c>
      <c r="H143" s="9">
        <v>0</v>
      </c>
      <c r="I143" t="s">
        <v>17</v>
      </c>
      <c r="J143" s="9">
        <v>0</v>
      </c>
      <c r="K143" s="9">
        <v>2750</v>
      </c>
      <c r="L143" s="9">
        <v>0</v>
      </c>
    </row>
    <row r="144" spans="1:12">
      <c r="A144" t="s">
        <v>10</v>
      </c>
      <c r="B144" t="s">
        <v>11</v>
      </c>
      <c r="C144" t="s">
        <v>35</v>
      </c>
      <c r="D144" t="s">
        <v>38</v>
      </c>
      <c r="E144" t="s">
        <v>68</v>
      </c>
      <c r="F144" s="9">
        <v>0</v>
      </c>
      <c r="G144" s="9">
        <v>0</v>
      </c>
      <c r="H144" s="9">
        <v>0</v>
      </c>
      <c r="I144" t="s">
        <v>39</v>
      </c>
      <c r="J144" s="9">
        <v>0</v>
      </c>
      <c r="K144" s="9">
        <v>12250</v>
      </c>
      <c r="L144" s="9">
        <v>0</v>
      </c>
    </row>
    <row r="145" spans="1:12">
      <c r="A145" t="s">
        <v>10</v>
      </c>
      <c r="B145" t="s">
        <v>11</v>
      </c>
      <c r="C145" t="s">
        <v>35</v>
      </c>
      <c r="D145" t="s">
        <v>69</v>
      </c>
      <c r="E145" t="s">
        <v>14</v>
      </c>
      <c r="F145" s="9">
        <v>1435000</v>
      </c>
      <c r="G145" s="9">
        <v>1434365.27</v>
      </c>
      <c r="H145" s="9">
        <v>0</v>
      </c>
      <c r="I145" t="s">
        <v>16</v>
      </c>
      <c r="J145" s="9">
        <v>1435000</v>
      </c>
      <c r="K145" s="9">
        <v>1434365.27</v>
      </c>
      <c r="L145" s="9">
        <v>0</v>
      </c>
    </row>
    <row r="146" spans="1:12">
      <c r="A146" t="s">
        <v>10</v>
      </c>
      <c r="B146" t="s">
        <v>11</v>
      </c>
      <c r="C146" t="s">
        <v>35</v>
      </c>
      <c r="D146" t="s">
        <v>69</v>
      </c>
      <c r="E146" t="s">
        <v>19</v>
      </c>
      <c r="F146" s="9">
        <v>223000</v>
      </c>
      <c r="G146" s="9">
        <v>222326.61</v>
      </c>
      <c r="H146" s="9">
        <v>0</v>
      </c>
      <c r="I146" t="s">
        <v>16</v>
      </c>
      <c r="J146" s="9">
        <v>223000</v>
      </c>
      <c r="K146" s="9">
        <v>222326.61</v>
      </c>
      <c r="L146" s="9">
        <v>0</v>
      </c>
    </row>
    <row r="147" spans="1:12">
      <c r="A147" t="s">
        <v>10</v>
      </c>
      <c r="B147" t="s">
        <v>11</v>
      </c>
      <c r="C147" t="s">
        <v>35</v>
      </c>
      <c r="D147" t="s">
        <v>69</v>
      </c>
      <c r="E147" t="s">
        <v>20</v>
      </c>
      <c r="F147" s="9">
        <v>24000</v>
      </c>
      <c r="G147" s="9">
        <v>24384.16</v>
      </c>
      <c r="H147" s="9">
        <v>0</v>
      </c>
      <c r="I147" t="s">
        <v>16</v>
      </c>
      <c r="J147" s="9">
        <v>24000</v>
      </c>
      <c r="K147" s="9">
        <v>24384.16</v>
      </c>
      <c r="L147" s="9">
        <v>0</v>
      </c>
    </row>
    <row r="148" spans="1:12">
      <c r="A148" t="s">
        <v>10</v>
      </c>
      <c r="B148" t="s">
        <v>11</v>
      </c>
      <c r="C148" t="s">
        <v>35</v>
      </c>
      <c r="D148" t="s">
        <v>69</v>
      </c>
      <c r="E148" t="s">
        <v>21</v>
      </c>
      <c r="F148" s="9">
        <v>26000</v>
      </c>
      <c r="G148" s="9">
        <v>32659.91</v>
      </c>
      <c r="H148" s="9">
        <v>0</v>
      </c>
      <c r="I148" t="s">
        <v>16</v>
      </c>
      <c r="J148" s="9">
        <v>26000</v>
      </c>
      <c r="K148" s="9">
        <v>32659.91</v>
      </c>
      <c r="L148" s="9">
        <v>0</v>
      </c>
    </row>
    <row r="149" spans="1:12">
      <c r="A149" t="s">
        <v>10</v>
      </c>
      <c r="B149" t="s">
        <v>11</v>
      </c>
      <c r="C149" t="s">
        <v>35</v>
      </c>
      <c r="D149" t="s">
        <v>69</v>
      </c>
      <c r="E149" t="s">
        <v>23</v>
      </c>
      <c r="F149" s="9">
        <v>35000</v>
      </c>
      <c r="G149" s="9">
        <v>46247.5</v>
      </c>
      <c r="H149" s="9">
        <v>0</v>
      </c>
      <c r="I149" t="s">
        <v>16</v>
      </c>
      <c r="J149" s="9">
        <v>35000</v>
      </c>
      <c r="K149" s="9">
        <v>46247.5</v>
      </c>
      <c r="L149" s="9">
        <v>0</v>
      </c>
    </row>
    <row r="150" spans="1:12">
      <c r="A150" t="s">
        <v>10</v>
      </c>
      <c r="B150" t="s">
        <v>11</v>
      </c>
      <c r="C150" t="s">
        <v>35</v>
      </c>
      <c r="D150" t="s">
        <v>69</v>
      </c>
      <c r="E150" t="s">
        <v>24</v>
      </c>
      <c r="F150" s="9">
        <v>82000</v>
      </c>
      <c r="G150" s="9">
        <v>82935.649999999994</v>
      </c>
      <c r="H150" s="9">
        <v>0</v>
      </c>
      <c r="I150" t="s">
        <v>16</v>
      </c>
      <c r="J150" s="9">
        <v>82000</v>
      </c>
      <c r="K150" s="9">
        <v>82935.649999999994</v>
      </c>
      <c r="L150" s="9">
        <v>0</v>
      </c>
    </row>
    <row r="151" spans="1:12">
      <c r="A151" t="s">
        <v>10</v>
      </c>
      <c r="B151" t="s">
        <v>11</v>
      </c>
      <c r="C151" t="s">
        <v>35</v>
      </c>
      <c r="D151" t="s">
        <v>69</v>
      </c>
      <c r="E151" t="s">
        <v>40</v>
      </c>
      <c r="F151" s="9">
        <v>0</v>
      </c>
      <c r="G151" s="9">
        <v>642.83000000000004</v>
      </c>
      <c r="H151" s="9">
        <v>0</v>
      </c>
      <c r="I151" t="s">
        <v>16</v>
      </c>
      <c r="J151" s="9">
        <v>0</v>
      </c>
      <c r="K151" s="9">
        <v>642.83000000000004</v>
      </c>
      <c r="L151" s="9">
        <v>0</v>
      </c>
    </row>
    <row r="152" spans="1:12">
      <c r="A152" t="s">
        <v>10</v>
      </c>
      <c r="B152" t="s">
        <v>11</v>
      </c>
      <c r="C152" t="s">
        <v>35</v>
      </c>
      <c r="D152" t="s">
        <v>69</v>
      </c>
      <c r="E152" t="s">
        <v>41</v>
      </c>
      <c r="F152" s="9">
        <v>354209</v>
      </c>
      <c r="G152" s="9">
        <v>397719.01</v>
      </c>
      <c r="H152" s="9">
        <v>0</v>
      </c>
      <c r="I152" t="s">
        <v>16</v>
      </c>
      <c r="J152" s="9">
        <v>354209</v>
      </c>
      <c r="K152" s="9">
        <v>397719.01</v>
      </c>
      <c r="L152" s="9">
        <v>0</v>
      </c>
    </row>
    <row r="153" spans="1:12">
      <c r="A153" t="s">
        <v>10</v>
      </c>
      <c r="B153" t="s">
        <v>11</v>
      </c>
      <c r="C153" t="s">
        <v>35</v>
      </c>
      <c r="D153" t="s">
        <v>69</v>
      </c>
      <c r="E153" t="s">
        <v>42</v>
      </c>
      <c r="F153" s="9">
        <v>10000</v>
      </c>
      <c r="G153" s="9">
        <v>7325.63</v>
      </c>
      <c r="H153" s="9">
        <v>0</v>
      </c>
      <c r="I153" t="s">
        <v>16</v>
      </c>
      <c r="J153" s="9">
        <v>10000</v>
      </c>
      <c r="K153" s="9">
        <v>7325.63</v>
      </c>
      <c r="L153" s="9">
        <v>0</v>
      </c>
    </row>
    <row r="154" spans="1:12">
      <c r="A154" t="s">
        <v>10</v>
      </c>
      <c r="B154" t="s">
        <v>11</v>
      </c>
      <c r="C154" t="s">
        <v>35</v>
      </c>
      <c r="D154" t="s">
        <v>69</v>
      </c>
      <c r="E154" t="s">
        <v>43</v>
      </c>
      <c r="F154" s="9">
        <v>6000</v>
      </c>
      <c r="G154" s="9">
        <v>4407.88</v>
      </c>
      <c r="H154" s="9">
        <v>0</v>
      </c>
      <c r="I154" t="s">
        <v>16</v>
      </c>
      <c r="J154" s="9">
        <v>6000</v>
      </c>
      <c r="K154" s="9">
        <v>4407.88</v>
      </c>
      <c r="L154" s="9">
        <v>0</v>
      </c>
    </row>
    <row r="155" spans="1:12">
      <c r="A155" t="s">
        <v>10</v>
      </c>
      <c r="B155" t="s">
        <v>11</v>
      </c>
      <c r="C155" t="s">
        <v>35</v>
      </c>
      <c r="D155" t="s">
        <v>69</v>
      </c>
      <c r="E155" t="s">
        <v>25</v>
      </c>
      <c r="F155" s="9">
        <v>35000</v>
      </c>
      <c r="G155" s="9">
        <v>35198.480000000003</v>
      </c>
      <c r="H155" s="9">
        <v>0</v>
      </c>
      <c r="I155" t="s">
        <v>16</v>
      </c>
      <c r="J155" s="9">
        <v>35000</v>
      </c>
      <c r="K155" s="9">
        <v>35198.480000000003</v>
      </c>
      <c r="L155" s="9">
        <v>0</v>
      </c>
    </row>
    <row r="156" spans="1:12">
      <c r="A156" t="s">
        <v>10</v>
      </c>
      <c r="B156" t="s">
        <v>11</v>
      </c>
      <c r="C156" t="s">
        <v>35</v>
      </c>
      <c r="D156" t="s">
        <v>69</v>
      </c>
      <c r="E156" t="s">
        <v>44</v>
      </c>
      <c r="F156" s="9">
        <v>75000</v>
      </c>
      <c r="G156" s="9">
        <v>18755.009999999998</v>
      </c>
      <c r="H156" s="9">
        <v>0</v>
      </c>
      <c r="I156" t="s">
        <v>16</v>
      </c>
      <c r="J156" s="9">
        <v>75000</v>
      </c>
      <c r="K156" s="9">
        <v>18755.009999999998</v>
      </c>
      <c r="L156" s="9">
        <v>0</v>
      </c>
    </row>
    <row r="157" spans="1:12">
      <c r="A157" t="s">
        <v>10</v>
      </c>
      <c r="B157" t="s">
        <v>11</v>
      </c>
      <c r="C157" t="s">
        <v>35</v>
      </c>
      <c r="D157" t="s">
        <v>69</v>
      </c>
      <c r="E157" t="s">
        <v>45</v>
      </c>
      <c r="F157" s="9">
        <v>60000</v>
      </c>
      <c r="G157" s="9">
        <v>75251.87</v>
      </c>
      <c r="H157" s="9">
        <v>0</v>
      </c>
      <c r="I157" t="s">
        <v>16</v>
      </c>
      <c r="J157" s="9">
        <v>60000</v>
      </c>
      <c r="K157" s="9">
        <v>75251.87</v>
      </c>
      <c r="L157" s="9">
        <v>0</v>
      </c>
    </row>
    <row r="158" spans="1:12">
      <c r="A158" t="s">
        <v>10</v>
      </c>
      <c r="B158" t="s">
        <v>11</v>
      </c>
      <c r="C158" t="s">
        <v>35</v>
      </c>
      <c r="D158" t="s">
        <v>69</v>
      </c>
      <c r="E158" t="s">
        <v>46</v>
      </c>
      <c r="F158" s="9">
        <v>119791</v>
      </c>
      <c r="G158" s="9">
        <v>183354.2</v>
      </c>
      <c r="H158" s="9">
        <v>0</v>
      </c>
      <c r="I158" t="s">
        <v>16</v>
      </c>
      <c r="J158" s="9">
        <v>119791</v>
      </c>
      <c r="K158" s="9">
        <v>183354.2</v>
      </c>
      <c r="L158" s="9">
        <v>0</v>
      </c>
    </row>
    <row r="159" spans="1:12">
      <c r="A159" t="s">
        <v>10</v>
      </c>
      <c r="B159" t="s">
        <v>11</v>
      </c>
      <c r="C159" t="s">
        <v>35</v>
      </c>
      <c r="D159" t="s">
        <v>69</v>
      </c>
      <c r="E159" t="s">
        <v>26</v>
      </c>
      <c r="F159" s="9">
        <v>45000</v>
      </c>
      <c r="G159" s="9">
        <v>52119.5</v>
      </c>
      <c r="H159" s="9">
        <v>0</v>
      </c>
      <c r="I159" t="s">
        <v>16</v>
      </c>
      <c r="J159" s="9">
        <v>45000</v>
      </c>
      <c r="K159" s="9">
        <v>52119.5</v>
      </c>
      <c r="L159" s="9">
        <v>0</v>
      </c>
    </row>
    <row r="160" spans="1:12">
      <c r="A160" t="s">
        <v>10</v>
      </c>
      <c r="B160" t="s">
        <v>11</v>
      </c>
      <c r="C160" t="s">
        <v>35</v>
      </c>
      <c r="D160" t="s">
        <v>69</v>
      </c>
      <c r="E160" t="s">
        <v>27</v>
      </c>
      <c r="F160" s="9">
        <v>500000</v>
      </c>
      <c r="G160" s="9">
        <v>504470.13</v>
      </c>
      <c r="H160" s="9">
        <v>0</v>
      </c>
      <c r="I160" t="s">
        <v>16</v>
      </c>
      <c r="J160" s="9">
        <v>500000</v>
      </c>
      <c r="K160" s="9">
        <v>504470.13</v>
      </c>
      <c r="L160" s="9">
        <v>0</v>
      </c>
    </row>
    <row r="161" spans="1:12">
      <c r="A161" t="s">
        <v>10</v>
      </c>
      <c r="B161" t="s">
        <v>11</v>
      </c>
      <c r="C161" t="s">
        <v>35</v>
      </c>
      <c r="D161" t="s">
        <v>69</v>
      </c>
      <c r="E161" t="s">
        <v>47</v>
      </c>
      <c r="F161" s="9">
        <v>70000</v>
      </c>
      <c r="G161" s="9">
        <v>70204.59</v>
      </c>
      <c r="H161" s="9">
        <v>0</v>
      </c>
      <c r="I161" t="s">
        <v>16</v>
      </c>
      <c r="J161" s="9">
        <v>70000</v>
      </c>
      <c r="K161" s="9">
        <v>70204.59</v>
      </c>
      <c r="L161" s="9">
        <v>0</v>
      </c>
    </row>
    <row r="162" spans="1:12">
      <c r="A162" t="s">
        <v>10</v>
      </c>
      <c r="B162" t="s">
        <v>11</v>
      </c>
      <c r="C162" t="s">
        <v>35</v>
      </c>
      <c r="D162" t="s">
        <v>69</v>
      </c>
      <c r="E162" t="s">
        <v>28</v>
      </c>
      <c r="F162" s="9">
        <v>0</v>
      </c>
      <c r="G162" s="9">
        <v>450</v>
      </c>
      <c r="H162" s="9">
        <v>0</v>
      </c>
      <c r="I162" t="s">
        <v>16</v>
      </c>
      <c r="J162" s="9">
        <v>0</v>
      </c>
      <c r="K162" s="9">
        <v>450</v>
      </c>
      <c r="L162" s="9">
        <v>0</v>
      </c>
    </row>
    <row r="163" spans="1:12">
      <c r="A163" t="s">
        <v>10</v>
      </c>
      <c r="B163" t="s">
        <v>11</v>
      </c>
      <c r="C163" t="s">
        <v>35</v>
      </c>
      <c r="D163" t="s">
        <v>69</v>
      </c>
      <c r="E163" t="s">
        <v>50</v>
      </c>
      <c r="F163" s="9">
        <v>120000</v>
      </c>
      <c r="G163" s="9">
        <v>92747</v>
      </c>
      <c r="H163" s="9">
        <v>0</v>
      </c>
      <c r="I163" t="s">
        <v>16</v>
      </c>
      <c r="J163" s="9">
        <v>120000</v>
      </c>
      <c r="K163" s="9">
        <v>92747</v>
      </c>
      <c r="L163" s="9">
        <v>0</v>
      </c>
    </row>
    <row r="164" spans="1:12">
      <c r="A164" t="s">
        <v>10</v>
      </c>
      <c r="B164" t="s">
        <v>11</v>
      </c>
      <c r="C164" t="s">
        <v>35</v>
      </c>
      <c r="D164" t="s">
        <v>69</v>
      </c>
      <c r="E164" t="s">
        <v>29</v>
      </c>
      <c r="F164" s="9">
        <v>40000</v>
      </c>
      <c r="G164" s="9">
        <v>0</v>
      </c>
      <c r="H164" s="9">
        <v>0</v>
      </c>
      <c r="I164" t="s">
        <v>16</v>
      </c>
      <c r="J164" s="9">
        <v>40000</v>
      </c>
      <c r="K164" s="9">
        <v>0</v>
      </c>
      <c r="L164" s="9">
        <v>0</v>
      </c>
    </row>
    <row r="165" spans="1:12">
      <c r="A165" t="s">
        <v>10</v>
      </c>
      <c r="B165" t="s">
        <v>11</v>
      </c>
      <c r="C165" t="s">
        <v>35</v>
      </c>
      <c r="D165" t="s">
        <v>69</v>
      </c>
      <c r="E165" t="s">
        <v>51</v>
      </c>
      <c r="F165" s="9">
        <v>20000</v>
      </c>
      <c r="G165" s="9">
        <v>9756.5</v>
      </c>
      <c r="H165" s="9">
        <v>0</v>
      </c>
      <c r="I165" t="s">
        <v>16</v>
      </c>
      <c r="J165" s="9">
        <v>20000</v>
      </c>
      <c r="K165" s="9">
        <v>9756.5</v>
      </c>
      <c r="L165" s="9">
        <v>0</v>
      </c>
    </row>
    <row r="166" spans="1:12">
      <c r="A166" t="s">
        <v>10</v>
      </c>
      <c r="B166" t="s">
        <v>11</v>
      </c>
      <c r="C166" t="s">
        <v>35</v>
      </c>
      <c r="D166" t="s">
        <v>69</v>
      </c>
      <c r="E166" t="s">
        <v>30</v>
      </c>
      <c r="F166" s="9">
        <v>0</v>
      </c>
      <c r="G166" s="9">
        <v>362.5</v>
      </c>
      <c r="H166" s="9">
        <v>0</v>
      </c>
      <c r="I166" t="s">
        <v>16</v>
      </c>
      <c r="J166" s="9">
        <v>0</v>
      </c>
      <c r="K166" s="9">
        <v>362.5</v>
      </c>
      <c r="L166" s="9">
        <v>0</v>
      </c>
    </row>
    <row r="167" spans="1:12">
      <c r="A167" t="s">
        <v>10</v>
      </c>
      <c r="B167" t="s">
        <v>11</v>
      </c>
      <c r="C167" t="s">
        <v>35</v>
      </c>
      <c r="D167" t="s">
        <v>69</v>
      </c>
      <c r="E167" t="s">
        <v>52</v>
      </c>
      <c r="F167" s="9">
        <v>100000</v>
      </c>
      <c r="G167" s="9">
        <v>97993.5</v>
      </c>
      <c r="H167" s="9">
        <v>0</v>
      </c>
      <c r="I167" t="s">
        <v>16</v>
      </c>
      <c r="J167" s="9">
        <v>100000</v>
      </c>
      <c r="K167" s="9">
        <v>97993.5</v>
      </c>
      <c r="L167" s="9">
        <v>0</v>
      </c>
    </row>
    <row r="168" spans="1:12">
      <c r="A168" t="s">
        <v>10</v>
      </c>
      <c r="B168" t="s">
        <v>11</v>
      </c>
      <c r="C168" t="s">
        <v>35</v>
      </c>
      <c r="D168" t="s">
        <v>69</v>
      </c>
      <c r="E168" t="s">
        <v>53</v>
      </c>
      <c r="F168" s="9">
        <v>20000</v>
      </c>
      <c r="G168" s="9">
        <v>16903.27</v>
      </c>
      <c r="H168" s="9">
        <v>0</v>
      </c>
      <c r="I168" t="s">
        <v>16</v>
      </c>
      <c r="J168" s="9">
        <v>20000</v>
      </c>
      <c r="K168" s="9">
        <v>16903.27</v>
      </c>
      <c r="L168" s="9">
        <v>0</v>
      </c>
    </row>
    <row r="169" spans="1:12">
      <c r="A169" t="s">
        <v>10</v>
      </c>
      <c r="B169" t="s">
        <v>70</v>
      </c>
      <c r="C169" t="s">
        <v>71</v>
      </c>
      <c r="D169" t="s">
        <v>72</v>
      </c>
      <c r="E169" t="s">
        <v>19</v>
      </c>
      <c r="F169" s="9">
        <v>0</v>
      </c>
      <c r="G169" s="9">
        <v>137.27000000000001</v>
      </c>
      <c r="H169" s="9">
        <v>0</v>
      </c>
      <c r="I169" t="s">
        <v>39</v>
      </c>
      <c r="J169" s="9">
        <v>0</v>
      </c>
      <c r="K169" s="9">
        <v>137.27000000000001</v>
      </c>
      <c r="L169" s="9">
        <v>0</v>
      </c>
    </row>
    <row r="170" spans="1:12">
      <c r="A170" t="s">
        <v>10</v>
      </c>
      <c r="B170" t="s">
        <v>70</v>
      </c>
      <c r="C170" t="s">
        <v>71</v>
      </c>
      <c r="D170" t="s">
        <v>72</v>
      </c>
      <c r="E170" t="s">
        <v>21</v>
      </c>
      <c r="F170" s="9">
        <v>60342</v>
      </c>
      <c r="G170" s="9">
        <v>69747.48</v>
      </c>
      <c r="H170" s="9">
        <v>0</v>
      </c>
      <c r="I170" t="s">
        <v>17</v>
      </c>
      <c r="J170" s="9">
        <v>0</v>
      </c>
      <c r="K170" s="9">
        <v>0</v>
      </c>
      <c r="L170" s="9">
        <v>0</v>
      </c>
    </row>
    <row r="171" spans="1:12">
      <c r="A171" t="s">
        <v>10</v>
      </c>
      <c r="B171" t="s">
        <v>70</v>
      </c>
      <c r="C171" t="s">
        <v>71</v>
      </c>
      <c r="D171" t="s">
        <v>72</v>
      </c>
      <c r="E171" t="s">
        <v>21</v>
      </c>
      <c r="F171" s="9">
        <v>0</v>
      </c>
      <c r="G171" s="9">
        <v>0</v>
      </c>
      <c r="H171" s="9">
        <v>0</v>
      </c>
      <c r="I171" t="s">
        <v>39</v>
      </c>
      <c r="J171" s="9">
        <v>42000</v>
      </c>
      <c r="K171" s="9">
        <v>41748.839999999997</v>
      </c>
      <c r="L171" s="9">
        <v>0</v>
      </c>
    </row>
    <row r="172" spans="1:12">
      <c r="A172" t="s">
        <v>10</v>
      </c>
      <c r="B172" t="s">
        <v>70</v>
      </c>
      <c r="C172" t="s">
        <v>71</v>
      </c>
      <c r="D172" t="s">
        <v>72</v>
      </c>
      <c r="E172" t="s">
        <v>21</v>
      </c>
      <c r="F172" s="9">
        <v>0</v>
      </c>
      <c r="G172" s="9">
        <v>0</v>
      </c>
      <c r="H172" s="9">
        <v>0</v>
      </c>
      <c r="I172" t="s">
        <v>16</v>
      </c>
      <c r="J172" s="9">
        <v>18342</v>
      </c>
      <c r="K172" s="9">
        <v>27998.639999999999</v>
      </c>
      <c r="L172" s="9">
        <v>0</v>
      </c>
    </row>
    <row r="173" spans="1:12">
      <c r="A173" t="s">
        <v>10</v>
      </c>
      <c r="B173" t="s">
        <v>70</v>
      </c>
      <c r="C173" t="s">
        <v>71</v>
      </c>
      <c r="D173" t="s">
        <v>72</v>
      </c>
      <c r="E173" t="s">
        <v>23</v>
      </c>
      <c r="F173" s="9">
        <v>19359</v>
      </c>
      <c r="G173" s="9">
        <v>22492.11</v>
      </c>
      <c r="H173" s="9">
        <v>0</v>
      </c>
      <c r="I173" t="s">
        <v>39</v>
      </c>
      <c r="J173" s="9">
        <v>4000</v>
      </c>
      <c r="K173" s="9">
        <v>3000</v>
      </c>
      <c r="L173" s="9">
        <v>0</v>
      </c>
    </row>
    <row r="174" spans="1:12">
      <c r="A174" t="s">
        <v>10</v>
      </c>
      <c r="B174" t="s">
        <v>70</v>
      </c>
      <c r="C174" t="s">
        <v>71</v>
      </c>
      <c r="D174" t="s">
        <v>72</v>
      </c>
      <c r="E174" t="s">
        <v>23</v>
      </c>
      <c r="F174" s="9">
        <v>0</v>
      </c>
      <c r="G174" s="9">
        <v>0</v>
      </c>
      <c r="H174" s="9">
        <v>0</v>
      </c>
      <c r="I174" t="s">
        <v>16</v>
      </c>
      <c r="J174" s="9">
        <v>15359</v>
      </c>
      <c r="K174" s="9">
        <v>19492.11</v>
      </c>
      <c r="L174" s="9">
        <v>0</v>
      </c>
    </row>
    <row r="175" spans="1:12">
      <c r="A175" t="s">
        <v>10</v>
      </c>
      <c r="B175" t="s">
        <v>70</v>
      </c>
      <c r="C175" t="s">
        <v>71</v>
      </c>
      <c r="D175" t="s">
        <v>72</v>
      </c>
      <c r="E175" t="s">
        <v>24</v>
      </c>
      <c r="F175" s="9">
        <v>2403</v>
      </c>
      <c r="G175" s="9">
        <v>2116.54</v>
      </c>
      <c r="H175" s="9">
        <v>0</v>
      </c>
      <c r="I175" t="s">
        <v>16</v>
      </c>
      <c r="J175" s="9">
        <v>403</v>
      </c>
      <c r="K175" s="9">
        <v>403.86</v>
      </c>
      <c r="L175" s="9">
        <v>0</v>
      </c>
    </row>
    <row r="176" spans="1:12">
      <c r="A176" t="s">
        <v>10</v>
      </c>
      <c r="B176" t="s">
        <v>70</v>
      </c>
      <c r="C176" t="s">
        <v>71</v>
      </c>
      <c r="D176" t="s">
        <v>72</v>
      </c>
      <c r="E176" t="s">
        <v>24</v>
      </c>
      <c r="F176" s="9">
        <v>0</v>
      </c>
      <c r="G176" s="9">
        <v>0</v>
      </c>
      <c r="H176" s="9">
        <v>0</v>
      </c>
      <c r="I176" t="s">
        <v>39</v>
      </c>
      <c r="J176" s="9">
        <v>2000</v>
      </c>
      <c r="K176" s="9">
        <v>1712.68</v>
      </c>
      <c r="L176" s="9">
        <v>0</v>
      </c>
    </row>
    <row r="177" spans="1:12">
      <c r="A177" t="s">
        <v>10</v>
      </c>
      <c r="B177" t="s">
        <v>70</v>
      </c>
      <c r="C177" t="s">
        <v>71</v>
      </c>
      <c r="D177" t="s">
        <v>72</v>
      </c>
      <c r="E177" t="s">
        <v>45</v>
      </c>
      <c r="F177" s="9">
        <v>0</v>
      </c>
      <c r="G177" s="9">
        <v>18750</v>
      </c>
      <c r="H177" s="9">
        <v>0</v>
      </c>
      <c r="I177" t="s">
        <v>39</v>
      </c>
      <c r="J177" s="9">
        <v>0</v>
      </c>
      <c r="K177" s="9">
        <v>18750</v>
      </c>
      <c r="L177" s="9">
        <v>0</v>
      </c>
    </row>
    <row r="178" spans="1:12">
      <c r="A178" t="s">
        <v>10</v>
      </c>
      <c r="B178" t="s">
        <v>70</v>
      </c>
      <c r="C178" t="s">
        <v>71</v>
      </c>
      <c r="D178" t="s">
        <v>72</v>
      </c>
      <c r="E178" t="s">
        <v>26</v>
      </c>
      <c r="F178" s="9">
        <v>2548</v>
      </c>
      <c r="G178" s="9">
        <v>2548</v>
      </c>
      <c r="H178" s="9">
        <v>0</v>
      </c>
      <c r="I178" t="s">
        <v>16</v>
      </c>
      <c r="J178" s="9">
        <v>2548</v>
      </c>
      <c r="K178" s="9">
        <v>2548</v>
      </c>
      <c r="L178" s="9">
        <v>0</v>
      </c>
    </row>
    <row r="179" spans="1:12">
      <c r="A179" t="s">
        <v>10</v>
      </c>
      <c r="B179" t="s">
        <v>70</v>
      </c>
      <c r="C179" t="s">
        <v>71</v>
      </c>
      <c r="D179" t="s">
        <v>72</v>
      </c>
      <c r="E179" t="s">
        <v>27</v>
      </c>
      <c r="F179" s="9">
        <v>20476</v>
      </c>
      <c r="G179" s="9">
        <v>23564.49</v>
      </c>
      <c r="H179" s="9">
        <v>0</v>
      </c>
      <c r="I179" t="s">
        <v>16</v>
      </c>
      <c r="J179" s="9">
        <v>7476</v>
      </c>
      <c r="K179" s="9">
        <v>10686.68</v>
      </c>
      <c r="L179" s="9">
        <v>0</v>
      </c>
    </row>
    <row r="180" spans="1:12">
      <c r="A180" t="s">
        <v>10</v>
      </c>
      <c r="B180" t="s">
        <v>70</v>
      </c>
      <c r="C180" t="s">
        <v>71</v>
      </c>
      <c r="D180" t="s">
        <v>72</v>
      </c>
      <c r="E180" t="s">
        <v>27</v>
      </c>
      <c r="F180" s="9">
        <v>0</v>
      </c>
      <c r="G180" s="9">
        <v>0</v>
      </c>
      <c r="H180" s="9">
        <v>0</v>
      </c>
      <c r="I180" t="s">
        <v>17</v>
      </c>
      <c r="J180" s="9">
        <v>10000</v>
      </c>
      <c r="K180" s="9">
        <v>10000</v>
      </c>
      <c r="L180" s="9">
        <v>0</v>
      </c>
    </row>
    <row r="181" spans="1:12">
      <c r="A181" t="s">
        <v>10</v>
      </c>
      <c r="B181" t="s">
        <v>70</v>
      </c>
      <c r="C181" t="s">
        <v>71</v>
      </c>
      <c r="D181" t="s">
        <v>72</v>
      </c>
      <c r="E181" t="s">
        <v>27</v>
      </c>
      <c r="F181" s="9">
        <v>0</v>
      </c>
      <c r="G181" s="9">
        <v>0</v>
      </c>
      <c r="H181" s="9">
        <v>0</v>
      </c>
      <c r="I181" t="s">
        <v>39</v>
      </c>
      <c r="J181" s="9">
        <v>3000</v>
      </c>
      <c r="K181" s="9">
        <v>2877.81</v>
      </c>
      <c r="L181" s="9">
        <v>0</v>
      </c>
    </row>
    <row r="182" spans="1:12">
      <c r="A182" t="s">
        <v>10</v>
      </c>
      <c r="B182" t="s">
        <v>70</v>
      </c>
      <c r="C182" t="s">
        <v>71</v>
      </c>
      <c r="D182" t="s">
        <v>72</v>
      </c>
      <c r="E182" t="s">
        <v>28</v>
      </c>
      <c r="F182" s="9">
        <v>28412</v>
      </c>
      <c r="G182" s="9">
        <v>9412.5</v>
      </c>
      <c r="H182" s="9">
        <v>0</v>
      </c>
      <c r="I182" t="s">
        <v>16</v>
      </c>
      <c r="J182" s="9">
        <v>9412</v>
      </c>
      <c r="K182" s="9">
        <v>9412.5</v>
      </c>
      <c r="L182" s="9">
        <v>0</v>
      </c>
    </row>
    <row r="183" spans="1:12">
      <c r="A183" t="s">
        <v>10</v>
      </c>
      <c r="B183" t="s">
        <v>70</v>
      </c>
      <c r="C183" t="s">
        <v>71</v>
      </c>
      <c r="D183" t="s">
        <v>72</v>
      </c>
      <c r="E183" t="s">
        <v>28</v>
      </c>
      <c r="F183" s="9">
        <v>0</v>
      </c>
      <c r="G183" s="9">
        <v>0</v>
      </c>
      <c r="H183" s="9">
        <v>0</v>
      </c>
      <c r="I183" t="s">
        <v>39</v>
      </c>
      <c r="J183" s="9">
        <v>19000</v>
      </c>
      <c r="K183" s="9">
        <v>0</v>
      </c>
      <c r="L183" s="9">
        <v>0</v>
      </c>
    </row>
    <row r="184" spans="1:12">
      <c r="A184" t="s">
        <v>10</v>
      </c>
      <c r="B184" t="s">
        <v>70</v>
      </c>
      <c r="C184" t="s">
        <v>71</v>
      </c>
      <c r="D184" t="s">
        <v>72</v>
      </c>
      <c r="E184" t="s">
        <v>50</v>
      </c>
      <c r="F184" s="9">
        <v>0</v>
      </c>
      <c r="G184" s="9">
        <v>190</v>
      </c>
      <c r="H184" s="9">
        <v>0</v>
      </c>
      <c r="I184" t="s">
        <v>39</v>
      </c>
      <c r="J184" s="9">
        <v>0</v>
      </c>
      <c r="K184" s="9">
        <v>190</v>
      </c>
      <c r="L184" s="9">
        <v>0</v>
      </c>
    </row>
    <row r="185" spans="1:12">
      <c r="A185" t="s">
        <v>10</v>
      </c>
      <c r="B185" t="s">
        <v>70</v>
      </c>
      <c r="C185" t="s">
        <v>71</v>
      </c>
      <c r="D185" t="s">
        <v>72</v>
      </c>
      <c r="E185" t="s">
        <v>29</v>
      </c>
      <c r="F185" s="9">
        <v>1500</v>
      </c>
      <c r="G185" s="9">
        <v>255</v>
      </c>
      <c r="H185" s="9">
        <v>0</v>
      </c>
      <c r="I185" t="s">
        <v>39</v>
      </c>
      <c r="J185" s="9">
        <v>1500</v>
      </c>
      <c r="K185" s="9">
        <v>255</v>
      </c>
      <c r="L185" s="9">
        <v>0</v>
      </c>
    </row>
    <row r="186" spans="1:12">
      <c r="A186" t="s">
        <v>10</v>
      </c>
      <c r="B186" t="s">
        <v>70</v>
      </c>
      <c r="C186" t="s">
        <v>71</v>
      </c>
      <c r="D186" t="s">
        <v>72</v>
      </c>
      <c r="E186" t="s">
        <v>51</v>
      </c>
      <c r="F186" s="9">
        <v>1000</v>
      </c>
      <c r="G186" s="9">
        <v>347.54</v>
      </c>
      <c r="H186" s="9">
        <v>0</v>
      </c>
      <c r="I186" t="s">
        <v>39</v>
      </c>
      <c r="J186" s="9">
        <v>1000</v>
      </c>
      <c r="K186" s="9">
        <v>347.54</v>
      </c>
      <c r="L186" s="9">
        <v>0</v>
      </c>
    </row>
    <row r="187" spans="1:12">
      <c r="A187" t="s">
        <v>10</v>
      </c>
      <c r="B187" t="s">
        <v>70</v>
      </c>
      <c r="C187" t="s">
        <v>71</v>
      </c>
      <c r="D187" t="s">
        <v>72</v>
      </c>
      <c r="E187" t="s">
        <v>53</v>
      </c>
      <c r="F187" s="9">
        <v>130</v>
      </c>
      <c r="G187" s="9">
        <v>130</v>
      </c>
      <c r="H187" s="9">
        <v>0</v>
      </c>
      <c r="I187" t="s">
        <v>16</v>
      </c>
      <c r="J187" s="9">
        <v>130</v>
      </c>
      <c r="K187" s="9">
        <v>130</v>
      </c>
      <c r="L187" s="9">
        <v>0</v>
      </c>
    </row>
    <row r="188" spans="1:12">
      <c r="A188" t="s">
        <v>10</v>
      </c>
      <c r="B188" t="s">
        <v>70</v>
      </c>
      <c r="C188" t="s">
        <v>71</v>
      </c>
      <c r="D188" t="s">
        <v>72</v>
      </c>
      <c r="E188" t="s">
        <v>31</v>
      </c>
      <c r="F188" s="9">
        <v>0</v>
      </c>
      <c r="G188" s="9">
        <v>4.1500000000000004</v>
      </c>
      <c r="H188" s="9">
        <v>0</v>
      </c>
      <c r="I188" t="s">
        <v>39</v>
      </c>
      <c r="J188" s="9">
        <v>0</v>
      </c>
      <c r="K188" s="9">
        <v>4.1500000000000004</v>
      </c>
      <c r="L188" s="9">
        <v>0</v>
      </c>
    </row>
    <row r="189" spans="1:12">
      <c r="A189" t="s">
        <v>10</v>
      </c>
      <c r="B189" t="s">
        <v>70</v>
      </c>
      <c r="C189" t="s">
        <v>71</v>
      </c>
      <c r="D189" t="s">
        <v>72</v>
      </c>
      <c r="E189" t="s">
        <v>34</v>
      </c>
      <c r="F189" s="9">
        <v>62121</v>
      </c>
      <c r="G189" s="9">
        <v>118316.91</v>
      </c>
      <c r="H189" s="9">
        <v>0</v>
      </c>
      <c r="I189" t="s">
        <v>16</v>
      </c>
      <c r="J189" s="9">
        <v>37121</v>
      </c>
      <c r="K189" s="9">
        <v>79486.16</v>
      </c>
      <c r="L189" s="9">
        <v>0</v>
      </c>
    </row>
    <row r="190" spans="1:12">
      <c r="A190" t="s">
        <v>10</v>
      </c>
      <c r="B190" t="s">
        <v>70</v>
      </c>
      <c r="C190" t="s">
        <v>71</v>
      </c>
      <c r="D190" t="s">
        <v>72</v>
      </c>
      <c r="E190" t="s">
        <v>34</v>
      </c>
      <c r="F190" s="9">
        <v>0</v>
      </c>
      <c r="G190" s="9">
        <v>0</v>
      </c>
      <c r="H190" s="9">
        <v>0</v>
      </c>
      <c r="I190" t="s">
        <v>39</v>
      </c>
      <c r="J190" s="9">
        <v>25000</v>
      </c>
      <c r="K190" s="9">
        <v>38830.75</v>
      </c>
      <c r="L190" s="9">
        <v>0</v>
      </c>
    </row>
    <row r="191" spans="1:12">
      <c r="A191" t="s">
        <v>10</v>
      </c>
      <c r="B191" t="s">
        <v>70</v>
      </c>
      <c r="C191" t="s">
        <v>71</v>
      </c>
      <c r="D191" t="s">
        <v>72</v>
      </c>
      <c r="E191" t="s">
        <v>65</v>
      </c>
      <c r="F191" s="9">
        <v>89209</v>
      </c>
      <c r="G191" s="9">
        <v>0</v>
      </c>
      <c r="H191" s="9">
        <v>0</v>
      </c>
      <c r="I191" t="s">
        <v>16</v>
      </c>
      <c r="J191" s="9">
        <v>89209</v>
      </c>
      <c r="K191" s="9">
        <v>0</v>
      </c>
      <c r="L191" s="9">
        <v>0</v>
      </c>
    </row>
    <row r="192" spans="1:12">
      <c r="A192" t="s">
        <v>10</v>
      </c>
      <c r="B192" t="s">
        <v>70</v>
      </c>
      <c r="C192" t="s">
        <v>71</v>
      </c>
      <c r="D192" t="s">
        <v>72</v>
      </c>
      <c r="E192" t="s">
        <v>67</v>
      </c>
      <c r="F192" s="9">
        <v>1500</v>
      </c>
      <c r="G192" s="9">
        <v>0</v>
      </c>
      <c r="H192" s="9">
        <v>0</v>
      </c>
      <c r="I192" t="s">
        <v>39</v>
      </c>
      <c r="J192" s="9">
        <v>1500</v>
      </c>
      <c r="K192" s="9">
        <v>0</v>
      </c>
      <c r="L192" s="9">
        <v>0</v>
      </c>
    </row>
    <row r="193" spans="1:12">
      <c r="A193" t="s">
        <v>10</v>
      </c>
      <c r="B193" t="s">
        <v>70</v>
      </c>
      <c r="C193" t="s">
        <v>71</v>
      </c>
      <c r="D193" t="s">
        <v>73</v>
      </c>
      <c r="E193" t="s">
        <v>14</v>
      </c>
      <c r="F193" s="9">
        <v>18000</v>
      </c>
      <c r="G193" s="9">
        <v>17954.89</v>
      </c>
      <c r="H193" s="9">
        <v>0</v>
      </c>
      <c r="I193" t="s">
        <v>17</v>
      </c>
      <c r="J193" s="9">
        <v>18000</v>
      </c>
      <c r="K193" s="9">
        <v>14912.57</v>
      </c>
      <c r="L193" s="9">
        <v>0</v>
      </c>
    </row>
    <row r="194" spans="1:12">
      <c r="A194" t="s">
        <v>10</v>
      </c>
      <c r="B194" t="s">
        <v>70</v>
      </c>
      <c r="C194" t="s">
        <v>71</v>
      </c>
      <c r="D194" t="s">
        <v>73</v>
      </c>
      <c r="E194" t="s">
        <v>14</v>
      </c>
      <c r="F194" s="9">
        <v>0</v>
      </c>
      <c r="G194" s="9">
        <v>0</v>
      </c>
      <c r="H194" s="9">
        <v>0</v>
      </c>
      <c r="I194" t="s">
        <v>33</v>
      </c>
      <c r="J194" s="9">
        <v>0</v>
      </c>
      <c r="K194" s="9">
        <v>3042.32</v>
      </c>
      <c r="L194" s="9">
        <v>0</v>
      </c>
    </row>
    <row r="195" spans="1:12">
      <c r="A195" t="s">
        <v>10</v>
      </c>
      <c r="B195" t="s">
        <v>70</v>
      </c>
      <c r="C195" t="s">
        <v>71</v>
      </c>
      <c r="D195" t="s">
        <v>73</v>
      </c>
      <c r="E195" t="s">
        <v>19</v>
      </c>
      <c r="F195" s="9">
        <v>2750</v>
      </c>
      <c r="G195" s="9">
        <v>2783</v>
      </c>
      <c r="H195" s="9">
        <v>0</v>
      </c>
      <c r="I195" t="s">
        <v>17</v>
      </c>
      <c r="J195" s="9">
        <v>2750</v>
      </c>
      <c r="K195" s="9">
        <v>2783</v>
      </c>
      <c r="L195" s="9">
        <v>0</v>
      </c>
    </row>
    <row r="196" spans="1:12">
      <c r="A196" t="s">
        <v>10</v>
      </c>
      <c r="B196" t="s">
        <v>70</v>
      </c>
      <c r="C196" t="s">
        <v>71</v>
      </c>
      <c r="D196" t="s">
        <v>73</v>
      </c>
      <c r="E196" t="s">
        <v>20</v>
      </c>
      <c r="F196" s="9">
        <v>300</v>
      </c>
      <c r="G196" s="9">
        <v>305.26</v>
      </c>
      <c r="H196" s="9">
        <v>0</v>
      </c>
      <c r="I196" t="s">
        <v>17</v>
      </c>
      <c r="J196" s="9">
        <v>300</v>
      </c>
      <c r="K196" s="9">
        <v>305.26</v>
      </c>
      <c r="L196" s="9">
        <v>0</v>
      </c>
    </row>
    <row r="197" spans="1:12">
      <c r="A197" t="s">
        <v>10</v>
      </c>
      <c r="B197" t="s">
        <v>70</v>
      </c>
      <c r="C197" t="s">
        <v>71</v>
      </c>
      <c r="D197" t="s">
        <v>73</v>
      </c>
      <c r="E197" t="s">
        <v>27</v>
      </c>
      <c r="F197" s="9">
        <v>14000</v>
      </c>
      <c r="G197" s="9">
        <v>28312.21</v>
      </c>
      <c r="H197" s="9">
        <v>0</v>
      </c>
      <c r="I197" t="s">
        <v>17</v>
      </c>
      <c r="J197" s="9">
        <v>3591</v>
      </c>
      <c r="K197" s="9">
        <v>0</v>
      </c>
      <c r="L197" s="9">
        <v>0</v>
      </c>
    </row>
    <row r="198" spans="1:12">
      <c r="A198" t="s">
        <v>10</v>
      </c>
      <c r="B198" t="s">
        <v>70</v>
      </c>
      <c r="C198" t="s">
        <v>71</v>
      </c>
      <c r="D198" t="s">
        <v>73</v>
      </c>
      <c r="E198" t="s">
        <v>27</v>
      </c>
      <c r="F198" s="9">
        <v>0</v>
      </c>
      <c r="G198" s="9">
        <v>0</v>
      </c>
      <c r="H198" s="9">
        <v>0</v>
      </c>
      <c r="I198" t="s">
        <v>33</v>
      </c>
      <c r="J198" s="9">
        <v>10409</v>
      </c>
      <c r="K198" s="9">
        <v>28312.21</v>
      </c>
      <c r="L198" s="9">
        <v>0</v>
      </c>
    </row>
    <row r="199" spans="1:12">
      <c r="A199" t="s">
        <v>10</v>
      </c>
      <c r="B199" t="s">
        <v>70</v>
      </c>
      <c r="C199" t="s">
        <v>71</v>
      </c>
      <c r="D199" t="s">
        <v>73</v>
      </c>
      <c r="E199" t="s">
        <v>28</v>
      </c>
      <c r="F199" s="9">
        <v>21000</v>
      </c>
      <c r="G199" s="9">
        <v>21025</v>
      </c>
      <c r="H199" s="9">
        <v>0</v>
      </c>
      <c r="I199" t="s">
        <v>33</v>
      </c>
      <c r="J199" s="9">
        <v>21000</v>
      </c>
      <c r="K199" s="9">
        <v>0</v>
      </c>
      <c r="L199" s="9">
        <v>0</v>
      </c>
    </row>
    <row r="200" spans="1:12">
      <c r="A200" t="s">
        <v>10</v>
      </c>
      <c r="B200" t="s">
        <v>70</v>
      </c>
      <c r="C200" t="s">
        <v>71</v>
      </c>
      <c r="D200" t="s">
        <v>73</v>
      </c>
      <c r="E200" t="s">
        <v>28</v>
      </c>
      <c r="F200" s="9">
        <v>0</v>
      </c>
      <c r="G200" s="9">
        <v>0</v>
      </c>
      <c r="H200" s="9">
        <v>0</v>
      </c>
      <c r="I200" t="s">
        <v>17</v>
      </c>
      <c r="J200" s="9">
        <v>0</v>
      </c>
      <c r="K200" s="9">
        <v>21025</v>
      </c>
      <c r="L200" s="9">
        <v>0</v>
      </c>
    </row>
    <row r="201" spans="1:12">
      <c r="A201" t="s">
        <v>10</v>
      </c>
      <c r="B201" t="s">
        <v>70</v>
      </c>
      <c r="C201" t="s">
        <v>71</v>
      </c>
      <c r="D201" t="s">
        <v>74</v>
      </c>
      <c r="E201" t="s">
        <v>26</v>
      </c>
      <c r="F201" s="9">
        <v>0</v>
      </c>
      <c r="G201" s="9">
        <v>10900</v>
      </c>
      <c r="H201" s="9">
        <v>0</v>
      </c>
      <c r="I201" t="s">
        <v>17</v>
      </c>
      <c r="J201" s="9">
        <v>0</v>
      </c>
      <c r="K201" s="9">
        <v>10900</v>
      </c>
      <c r="L201" s="9">
        <v>0</v>
      </c>
    </row>
    <row r="202" spans="1:12">
      <c r="A202" t="s">
        <v>10</v>
      </c>
      <c r="B202" t="s">
        <v>70</v>
      </c>
      <c r="C202" t="s">
        <v>71</v>
      </c>
      <c r="D202" t="s">
        <v>74</v>
      </c>
      <c r="E202" t="s">
        <v>27</v>
      </c>
      <c r="F202" s="9">
        <v>0</v>
      </c>
      <c r="G202" s="9">
        <v>785.81</v>
      </c>
      <c r="H202" s="9">
        <v>0</v>
      </c>
      <c r="I202" t="s">
        <v>17</v>
      </c>
      <c r="J202" s="9">
        <v>0</v>
      </c>
      <c r="K202" s="9">
        <v>785.81</v>
      </c>
      <c r="L202" s="9">
        <v>0</v>
      </c>
    </row>
    <row r="203" spans="1:12">
      <c r="A203" t="s">
        <v>10</v>
      </c>
      <c r="B203" t="s">
        <v>70</v>
      </c>
      <c r="C203" t="s">
        <v>71</v>
      </c>
      <c r="D203" t="s">
        <v>74</v>
      </c>
      <c r="E203" t="s">
        <v>49</v>
      </c>
      <c r="F203" s="9">
        <v>0</v>
      </c>
      <c r="G203" s="9">
        <v>13999.11</v>
      </c>
      <c r="H203" s="9">
        <v>0</v>
      </c>
      <c r="I203" t="s">
        <v>17</v>
      </c>
      <c r="J203" s="9">
        <v>0</v>
      </c>
      <c r="K203" s="9">
        <v>13999.11</v>
      </c>
      <c r="L203" s="9">
        <v>0</v>
      </c>
    </row>
    <row r="204" spans="1:12">
      <c r="A204" t="s">
        <v>10</v>
      </c>
      <c r="B204" t="s">
        <v>70</v>
      </c>
      <c r="C204" t="s">
        <v>71</v>
      </c>
      <c r="D204" t="s">
        <v>74</v>
      </c>
      <c r="E204" t="s">
        <v>29</v>
      </c>
      <c r="F204" s="9">
        <v>0</v>
      </c>
      <c r="G204" s="9">
        <v>127746.4</v>
      </c>
      <c r="H204" s="9">
        <v>0</v>
      </c>
      <c r="I204" t="s">
        <v>17</v>
      </c>
      <c r="J204" s="9">
        <v>0</v>
      </c>
      <c r="K204" s="9">
        <v>127746.4</v>
      </c>
      <c r="L204" s="9">
        <v>0</v>
      </c>
    </row>
    <row r="205" spans="1:12">
      <c r="A205" t="s">
        <v>10</v>
      </c>
      <c r="B205" t="s">
        <v>70</v>
      </c>
      <c r="C205" t="s">
        <v>71</v>
      </c>
      <c r="D205" t="s">
        <v>74</v>
      </c>
      <c r="E205" t="s">
        <v>31</v>
      </c>
      <c r="F205" s="9">
        <v>0</v>
      </c>
      <c r="G205" s="9">
        <v>5.39</v>
      </c>
      <c r="H205" s="9">
        <v>0</v>
      </c>
      <c r="I205" t="s">
        <v>17</v>
      </c>
      <c r="J205" s="9">
        <v>0</v>
      </c>
      <c r="K205" s="9">
        <v>5.39</v>
      </c>
      <c r="L205" s="9">
        <v>0</v>
      </c>
    </row>
    <row r="206" spans="1:12">
      <c r="A206" t="s">
        <v>10</v>
      </c>
      <c r="B206" t="s">
        <v>70</v>
      </c>
      <c r="C206" t="s">
        <v>71</v>
      </c>
      <c r="D206" t="s">
        <v>74</v>
      </c>
      <c r="E206" t="s">
        <v>57</v>
      </c>
      <c r="F206" s="9">
        <v>0</v>
      </c>
      <c r="G206" s="9">
        <v>50000</v>
      </c>
      <c r="H206" s="9">
        <v>0</v>
      </c>
      <c r="I206" t="s">
        <v>17</v>
      </c>
      <c r="J206" s="9">
        <v>0</v>
      </c>
      <c r="K206" s="9">
        <v>50000</v>
      </c>
      <c r="L206" s="9">
        <v>0</v>
      </c>
    </row>
    <row r="207" spans="1:12">
      <c r="A207" t="s">
        <v>10</v>
      </c>
      <c r="B207" t="s">
        <v>70</v>
      </c>
      <c r="C207" t="s">
        <v>71</v>
      </c>
      <c r="D207" t="s">
        <v>75</v>
      </c>
      <c r="E207" t="s">
        <v>14</v>
      </c>
      <c r="F207" s="9">
        <v>6500</v>
      </c>
      <c r="G207" s="9">
        <v>0</v>
      </c>
      <c r="H207" s="9">
        <v>0</v>
      </c>
      <c r="I207" t="s">
        <v>33</v>
      </c>
      <c r="J207" s="9">
        <v>6500</v>
      </c>
      <c r="K207" s="9">
        <v>0</v>
      </c>
      <c r="L207" s="9">
        <v>0</v>
      </c>
    </row>
    <row r="208" spans="1:12">
      <c r="A208" t="s">
        <v>10</v>
      </c>
      <c r="B208" t="s">
        <v>70</v>
      </c>
      <c r="C208" t="s">
        <v>71</v>
      </c>
      <c r="D208" t="s">
        <v>75</v>
      </c>
      <c r="E208" t="s">
        <v>19</v>
      </c>
      <c r="F208" s="9">
        <v>1000</v>
      </c>
      <c r="G208" s="9">
        <v>0</v>
      </c>
      <c r="H208" s="9">
        <v>0</v>
      </c>
      <c r="I208" t="s">
        <v>33</v>
      </c>
      <c r="J208" s="9">
        <v>1000</v>
      </c>
      <c r="K208" s="9">
        <v>0</v>
      </c>
      <c r="L208" s="9">
        <v>0</v>
      </c>
    </row>
    <row r="209" spans="1:12">
      <c r="A209" t="s">
        <v>10</v>
      </c>
      <c r="B209" t="s">
        <v>70</v>
      </c>
      <c r="C209" t="s">
        <v>71</v>
      </c>
      <c r="D209" t="s">
        <v>75</v>
      </c>
      <c r="E209" t="s">
        <v>27</v>
      </c>
      <c r="F209" s="9">
        <v>17500</v>
      </c>
      <c r="G209" s="9">
        <v>15683.73</v>
      </c>
      <c r="H209" s="9">
        <v>0</v>
      </c>
      <c r="I209" t="s">
        <v>33</v>
      </c>
      <c r="J209" s="9">
        <v>17500</v>
      </c>
      <c r="K209" s="9">
        <v>15683.73</v>
      </c>
      <c r="L209" s="9">
        <v>0</v>
      </c>
    </row>
    <row r="210" spans="1:12">
      <c r="A210" t="s">
        <v>10</v>
      </c>
      <c r="B210" t="s">
        <v>70</v>
      </c>
      <c r="C210" t="s">
        <v>71</v>
      </c>
      <c r="D210" t="s">
        <v>75</v>
      </c>
      <c r="E210" t="s">
        <v>28</v>
      </c>
      <c r="F210" s="9">
        <v>11000</v>
      </c>
      <c r="G210" s="9">
        <v>5425.88</v>
      </c>
      <c r="H210" s="9">
        <v>0</v>
      </c>
      <c r="I210" t="s">
        <v>33</v>
      </c>
      <c r="J210" s="9">
        <v>11000</v>
      </c>
      <c r="K210" s="9">
        <v>5425.88</v>
      </c>
      <c r="L210" s="9">
        <v>0</v>
      </c>
    </row>
    <row r="212" spans="1:12">
      <c r="A212" s="5"/>
      <c r="C212" s="5"/>
    </row>
    <row r="223" spans="1:12">
      <c r="A223" s="6"/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0"/>
  <sheetViews>
    <sheetView workbookViewId="0">
      <selection activeCell="S37" sqref="S37"/>
    </sheetView>
  </sheetViews>
  <sheetFormatPr defaultRowHeight="15"/>
  <cols>
    <col min="1" max="1" width="3.28515625" style="68" customWidth="1"/>
    <col min="2" max="2" width="6.140625" style="68" customWidth="1"/>
    <col min="3" max="3" width="3.28515625" style="68" customWidth="1"/>
    <col min="4" max="4" width="25" style="68" customWidth="1"/>
    <col min="5" max="5" width="19.5703125" style="68" customWidth="1"/>
    <col min="6" max="6" width="12.140625" style="68" customWidth="1"/>
    <col min="7" max="7" width="10.85546875" style="68" bestFit="1" customWidth="1"/>
    <col min="8" max="8" width="5" style="68" customWidth="1"/>
    <col min="9" max="9" width="10.85546875" style="68" bestFit="1" customWidth="1"/>
    <col min="10" max="10" width="8" style="68" customWidth="1"/>
    <col min="11" max="11" width="12.28515625" style="68" customWidth="1"/>
    <col min="12" max="12" width="0.140625" style="68" customWidth="1"/>
    <col min="13" max="13" width="13" style="68" customWidth="1"/>
    <col min="14" max="14" width="15.42578125" style="68" customWidth="1"/>
    <col min="15" max="15" width="4" style="68" hidden="1" customWidth="1"/>
    <col min="16" max="16" width="6" style="68" hidden="1" customWidth="1"/>
    <col min="17" max="17" width="12.140625" style="68" bestFit="1" customWidth="1"/>
    <col min="18" max="18" width="16" style="68" customWidth="1"/>
    <col min="19" max="19" width="17.28515625" style="68" customWidth="1"/>
    <col min="20" max="20" width="20.42578125" style="68" customWidth="1"/>
    <col min="21" max="22" width="9.140625" style="68" customWidth="1"/>
    <col min="23" max="23" width="9.140625" style="68"/>
    <col min="24" max="24" width="11.7109375" style="68" bestFit="1" customWidth="1"/>
    <col min="25" max="252" width="9.140625" style="68"/>
    <col min="253" max="253" width="3.28515625" style="68" customWidth="1"/>
    <col min="254" max="254" width="6.140625" style="68" customWidth="1"/>
    <col min="255" max="255" width="3.28515625" style="68" customWidth="1"/>
    <col min="256" max="256" width="22" style="68" customWidth="1"/>
    <col min="257" max="257" width="5.140625" style="68" customWidth="1"/>
    <col min="258" max="258" width="4" style="68" customWidth="1"/>
    <col min="259" max="259" width="9.140625" style="68" customWidth="1"/>
    <col min="260" max="260" width="10" style="68" customWidth="1"/>
    <col min="261" max="261" width="2.42578125" style="68" customWidth="1"/>
    <col min="262" max="262" width="8" style="68" customWidth="1"/>
    <col min="263" max="263" width="12.28515625" style="68" customWidth="1"/>
    <col min="264" max="264" width="0.140625" style="68" customWidth="1"/>
    <col min="265" max="265" width="7.7109375" style="68" customWidth="1"/>
    <col min="266" max="266" width="11.28515625" style="68" customWidth="1"/>
    <col min="267" max="267" width="3.85546875" style="68" customWidth="1"/>
    <col min="268" max="268" width="6" style="68" customWidth="1"/>
    <col min="269" max="269" width="2.42578125" style="68" customWidth="1"/>
    <col min="270" max="270" width="3" style="68" customWidth="1"/>
    <col min="271" max="271" width="0.28515625" style="68" customWidth="1"/>
    <col min="272" max="272" width="9.140625" style="68" customWidth="1"/>
    <col min="273" max="273" width="0.28515625" style="68" customWidth="1"/>
    <col min="274" max="274" width="3.28515625" style="68" customWidth="1"/>
    <col min="275" max="508" width="9.140625" style="68"/>
    <col min="509" max="509" width="3.28515625" style="68" customWidth="1"/>
    <col min="510" max="510" width="6.140625" style="68" customWidth="1"/>
    <col min="511" max="511" width="3.28515625" style="68" customWidth="1"/>
    <col min="512" max="512" width="22" style="68" customWidth="1"/>
    <col min="513" max="513" width="5.140625" style="68" customWidth="1"/>
    <col min="514" max="514" width="4" style="68" customWidth="1"/>
    <col min="515" max="515" width="9.140625" style="68" customWidth="1"/>
    <col min="516" max="516" width="10" style="68" customWidth="1"/>
    <col min="517" max="517" width="2.42578125" style="68" customWidth="1"/>
    <col min="518" max="518" width="8" style="68" customWidth="1"/>
    <col min="519" max="519" width="12.28515625" style="68" customWidth="1"/>
    <col min="520" max="520" width="0.140625" style="68" customWidth="1"/>
    <col min="521" max="521" width="7.7109375" style="68" customWidth="1"/>
    <col min="522" max="522" width="11.28515625" style="68" customWidth="1"/>
    <col min="523" max="523" width="3.85546875" style="68" customWidth="1"/>
    <col min="524" max="524" width="6" style="68" customWidth="1"/>
    <col min="525" max="525" width="2.42578125" style="68" customWidth="1"/>
    <col min="526" max="526" width="3" style="68" customWidth="1"/>
    <col min="527" max="527" width="0.28515625" style="68" customWidth="1"/>
    <col min="528" max="528" width="9.140625" style="68" customWidth="1"/>
    <col min="529" max="529" width="0.28515625" style="68" customWidth="1"/>
    <col min="530" max="530" width="3.28515625" style="68" customWidth="1"/>
    <col min="531" max="764" width="9.140625" style="68"/>
    <col min="765" max="765" width="3.28515625" style="68" customWidth="1"/>
    <col min="766" max="766" width="6.140625" style="68" customWidth="1"/>
    <col min="767" max="767" width="3.28515625" style="68" customWidth="1"/>
    <col min="768" max="768" width="22" style="68" customWidth="1"/>
    <col min="769" max="769" width="5.140625" style="68" customWidth="1"/>
    <col min="770" max="770" width="4" style="68" customWidth="1"/>
    <col min="771" max="771" width="9.140625" style="68" customWidth="1"/>
    <col min="772" max="772" width="10" style="68" customWidth="1"/>
    <col min="773" max="773" width="2.42578125" style="68" customWidth="1"/>
    <col min="774" max="774" width="8" style="68" customWidth="1"/>
    <col min="775" max="775" width="12.28515625" style="68" customWidth="1"/>
    <col min="776" max="776" width="0.140625" style="68" customWidth="1"/>
    <col min="777" max="777" width="7.7109375" style="68" customWidth="1"/>
    <col min="778" max="778" width="11.28515625" style="68" customWidth="1"/>
    <col min="779" max="779" width="3.85546875" style="68" customWidth="1"/>
    <col min="780" max="780" width="6" style="68" customWidth="1"/>
    <col min="781" max="781" width="2.42578125" style="68" customWidth="1"/>
    <col min="782" max="782" width="3" style="68" customWidth="1"/>
    <col min="783" max="783" width="0.28515625" style="68" customWidth="1"/>
    <col min="784" max="784" width="9.140625" style="68" customWidth="1"/>
    <col min="785" max="785" width="0.28515625" style="68" customWidth="1"/>
    <col min="786" max="786" width="3.28515625" style="68" customWidth="1"/>
    <col min="787" max="1020" width="9.140625" style="68"/>
    <col min="1021" max="1021" width="3.28515625" style="68" customWidth="1"/>
    <col min="1022" max="1022" width="6.140625" style="68" customWidth="1"/>
    <col min="1023" max="1023" width="3.28515625" style="68" customWidth="1"/>
    <col min="1024" max="1024" width="22" style="68" customWidth="1"/>
    <col min="1025" max="1025" width="5.140625" style="68" customWidth="1"/>
    <col min="1026" max="1026" width="4" style="68" customWidth="1"/>
    <col min="1027" max="1027" width="9.140625" style="68" customWidth="1"/>
    <col min="1028" max="1028" width="10" style="68" customWidth="1"/>
    <col min="1029" max="1029" width="2.42578125" style="68" customWidth="1"/>
    <col min="1030" max="1030" width="8" style="68" customWidth="1"/>
    <col min="1031" max="1031" width="12.28515625" style="68" customWidth="1"/>
    <col min="1032" max="1032" width="0.140625" style="68" customWidth="1"/>
    <col min="1033" max="1033" width="7.7109375" style="68" customWidth="1"/>
    <col min="1034" max="1034" width="11.28515625" style="68" customWidth="1"/>
    <col min="1035" max="1035" width="3.85546875" style="68" customWidth="1"/>
    <col min="1036" max="1036" width="6" style="68" customWidth="1"/>
    <col min="1037" max="1037" width="2.42578125" style="68" customWidth="1"/>
    <col min="1038" max="1038" width="3" style="68" customWidth="1"/>
    <col min="1039" max="1039" width="0.28515625" style="68" customWidth="1"/>
    <col min="1040" max="1040" width="9.140625" style="68" customWidth="1"/>
    <col min="1041" max="1041" width="0.28515625" style="68" customWidth="1"/>
    <col min="1042" max="1042" width="3.28515625" style="68" customWidth="1"/>
    <col min="1043" max="1276" width="9.140625" style="68"/>
    <col min="1277" max="1277" width="3.28515625" style="68" customWidth="1"/>
    <col min="1278" max="1278" width="6.140625" style="68" customWidth="1"/>
    <col min="1279" max="1279" width="3.28515625" style="68" customWidth="1"/>
    <col min="1280" max="1280" width="22" style="68" customWidth="1"/>
    <col min="1281" max="1281" width="5.140625" style="68" customWidth="1"/>
    <col min="1282" max="1282" width="4" style="68" customWidth="1"/>
    <col min="1283" max="1283" width="9.140625" style="68" customWidth="1"/>
    <col min="1284" max="1284" width="10" style="68" customWidth="1"/>
    <col min="1285" max="1285" width="2.42578125" style="68" customWidth="1"/>
    <col min="1286" max="1286" width="8" style="68" customWidth="1"/>
    <col min="1287" max="1287" width="12.28515625" style="68" customWidth="1"/>
    <col min="1288" max="1288" width="0.140625" style="68" customWidth="1"/>
    <col min="1289" max="1289" width="7.7109375" style="68" customWidth="1"/>
    <col min="1290" max="1290" width="11.28515625" style="68" customWidth="1"/>
    <col min="1291" max="1291" width="3.85546875" style="68" customWidth="1"/>
    <col min="1292" max="1292" width="6" style="68" customWidth="1"/>
    <col min="1293" max="1293" width="2.42578125" style="68" customWidth="1"/>
    <col min="1294" max="1294" width="3" style="68" customWidth="1"/>
    <col min="1295" max="1295" width="0.28515625" style="68" customWidth="1"/>
    <col min="1296" max="1296" width="9.140625" style="68" customWidth="1"/>
    <col min="1297" max="1297" width="0.28515625" style="68" customWidth="1"/>
    <col min="1298" max="1298" width="3.28515625" style="68" customWidth="1"/>
    <col min="1299" max="1532" width="9.140625" style="68"/>
    <col min="1533" max="1533" width="3.28515625" style="68" customWidth="1"/>
    <col min="1534" max="1534" width="6.140625" style="68" customWidth="1"/>
    <col min="1535" max="1535" width="3.28515625" style="68" customWidth="1"/>
    <col min="1536" max="1536" width="22" style="68" customWidth="1"/>
    <col min="1537" max="1537" width="5.140625" style="68" customWidth="1"/>
    <col min="1538" max="1538" width="4" style="68" customWidth="1"/>
    <col min="1539" max="1539" width="9.140625" style="68" customWidth="1"/>
    <col min="1540" max="1540" width="10" style="68" customWidth="1"/>
    <col min="1541" max="1541" width="2.42578125" style="68" customWidth="1"/>
    <col min="1542" max="1542" width="8" style="68" customWidth="1"/>
    <col min="1543" max="1543" width="12.28515625" style="68" customWidth="1"/>
    <col min="1544" max="1544" width="0.140625" style="68" customWidth="1"/>
    <col min="1545" max="1545" width="7.7109375" style="68" customWidth="1"/>
    <col min="1546" max="1546" width="11.28515625" style="68" customWidth="1"/>
    <col min="1547" max="1547" width="3.85546875" style="68" customWidth="1"/>
    <col min="1548" max="1548" width="6" style="68" customWidth="1"/>
    <col min="1549" max="1549" width="2.42578125" style="68" customWidth="1"/>
    <col min="1550" max="1550" width="3" style="68" customWidth="1"/>
    <col min="1551" max="1551" width="0.28515625" style="68" customWidth="1"/>
    <col min="1552" max="1552" width="9.140625" style="68" customWidth="1"/>
    <col min="1553" max="1553" width="0.28515625" style="68" customWidth="1"/>
    <col min="1554" max="1554" width="3.28515625" style="68" customWidth="1"/>
    <col min="1555" max="1788" width="9.140625" style="68"/>
    <col min="1789" max="1789" width="3.28515625" style="68" customWidth="1"/>
    <col min="1790" max="1790" width="6.140625" style="68" customWidth="1"/>
    <col min="1791" max="1791" width="3.28515625" style="68" customWidth="1"/>
    <col min="1792" max="1792" width="22" style="68" customWidth="1"/>
    <col min="1793" max="1793" width="5.140625" style="68" customWidth="1"/>
    <col min="1794" max="1794" width="4" style="68" customWidth="1"/>
    <col min="1795" max="1795" width="9.140625" style="68" customWidth="1"/>
    <col min="1796" max="1796" width="10" style="68" customWidth="1"/>
    <col min="1797" max="1797" width="2.42578125" style="68" customWidth="1"/>
    <col min="1798" max="1798" width="8" style="68" customWidth="1"/>
    <col min="1799" max="1799" width="12.28515625" style="68" customWidth="1"/>
    <col min="1800" max="1800" width="0.140625" style="68" customWidth="1"/>
    <col min="1801" max="1801" width="7.7109375" style="68" customWidth="1"/>
    <col min="1802" max="1802" width="11.28515625" style="68" customWidth="1"/>
    <col min="1803" max="1803" width="3.85546875" style="68" customWidth="1"/>
    <col min="1804" max="1804" width="6" style="68" customWidth="1"/>
    <col min="1805" max="1805" width="2.42578125" style="68" customWidth="1"/>
    <col min="1806" max="1806" width="3" style="68" customWidth="1"/>
    <col min="1807" max="1807" width="0.28515625" style="68" customWidth="1"/>
    <col min="1808" max="1808" width="9.140625" style="68" customWidth="1"/>
    <col min="1809" max="1809" width="0.28515625" style="68" customWidth="1"/>
    <col min="1810" max="1810" width="3.28515625" style="68" customWidth="1"/>
    <col min="1811" max="2044" width="9.140625" style="68"/>
    <col min="2045" max="2045" width="3.28515625" style="68" customWidth="1"/>
    <col min="2046" max="2046" width="6.140625" style="68" customWidth="1"/>
    <col min="2047" max="2047" width="3.28515625" style="68" customWidth="1"/>
    <col min="2048" max="2048" width="22" style="68" customWidth="1"/>
    <col min="2049" max="2049" width="5.140625" style="68" customWidth="1"/>
    <col min="2050" max="2050" width="4" style="68" customWidth="1"/>
    <col min="2051" max="2051" width="9.140625" style="68" customWidth="1"/>
    <col min="2052" max="2052" width="10" style="68" customWidth="1"/>
    <col min="2053" max="2053" width="2.42578125" style="68" customWidth="1"/>
    <col min="2054" max="2054" width="8" style="68" customWidth="1"/>
    <col min="2055" max="2055" width="12.28515625" style="68" customWidth="1"/>
    <col min="2056" max="2056" width="0.140625" style="68" customWidth="1"/>
    <col min="2057" max="2057" width="7.7109375" style="68" customWidth="1"/>
    <col min="2058" max="2058" width="11.28515625" style="68" customWidth="1"/>
    <col min="2059" max="2059" width="3.85546875" style="68" customWidth="1"/>
    <col min="2060" max="2060" width="6" style="68" customWidth="1"/>
    <col min="2061" max="2061" width="2.42578125" style="68" customWidth="1"/>
    <col min="2062" max="2062" width="3" style="68" customWidth="1"/>
    <col min="2063" max="2063" width="0.28515625" style="68" customWidth="1"/>
    <col min="2064" max="2064" width="9.140625" style="68" customWidth="1"/>
    <col min="2065" max="2065" width="0.28515625" style="68" customWidth="1"/>
    <col min="2066" max="2066" width="3.28515625" style="68" customWidth="1"/>
    <col min="2067" max="2300" width="9.140625" style="68"/>
    <col min="2301" max="2301" width="3.28515625" style="68" customWidth="1"/>
    <col min="2302" max="2302" width="6.140625" style="68" customWidth="1"/>
    <col min="2303" max="2303" width="3.28515625" style="68" customWidth="1"/>
    <col min="2304" max="2304" width="22" style="68" customWidth="1"/>
    <col min="2305" max="2305" width="5.140625" style="68" customWidth="1"/>
    <col min="2306" max="2306" width="4" style="68" customWidth="1"/>
    <col min="2307" max="2307" width="9.140625" style="68" customWidth="1"/>
    <col min="2308" max="2308" width="10" style="68" customWidth="1"/>
    <col min="2309" max="2309" width="2.42578125" style="68" customWidth="1"/>
    <col min="2310" max="2310" width="8" style="68" customWidth="1"/>
    <col min="2311" max="2311" width="12.28515625" style="68" customWidth="1"/>
    <col min="2312" max="2312" width="0.140625" style="68" customWidth="1"/>
    <col min="2313" max="2313" width="7.7109375" style="68" customWidth="1"/>
    <col min="2314" max="2314" width="11.28515625" style="68" customWidth="1"/>
    <col min="2315" max="2315" width="3.85546875" style="68" customWidth="1"/>
    <col min="2316" max="2316" width="6" style="68" customWidth="1"/>
    <col min="2317" max="2317" width="2.42578125" style="68" customWidth="1"/>
    <col min="2318" max="2318" width="3" style="68" customWidth="1"/>
    <col min="2319" max="2319" width="0.28515625" style="68" customWidth="1"/>
    <col min="2320" max="2320" width="9.140625" style="68" customWidth="1"/>
    <col min="2321" max="2321" width="0.28515625" style="68" customWidth="1"/>
    <col min="2322" max="2322" width="3.28515625" style="68" customWidth="1"/>
    <col min="2323" max="2556" width="9.140625" style="68"/>
    <col min="2557" max="2557" width="3.28515625" style="68" customWidth="1"/>
    <col min="2558" max="2558" width="6.140625" style="68" customWidth="1"/>
    <col min="2559" max="2559" width="3.28515625" style="68" customWidth="1"/>
    <col min="2560" max="2560" width="22" style="68" customWidth="1"/>
    <col min="2561" max="2561" width="5.140625" style="68" customWidth="1"/>
    <col min="2562" max="2562" width="4" style="68" customWidth="1"/>
    <col min="2563" max="2563" width="9.140625" style="68" customWidth="1"/>
    <col min="2564" max="2564" width="10" style="68" customWidth="1"/>
    <col min="2565" max="2565" width="2.42578125" style="68" customWidth="1"/>
    <col min="2566" max="2566" width="8" style="68" customWidth="1"/>
    <col min="2567" max="2567" width="12.28515625" style="68" customWidth="1"/>
    <col min="2568" max="2568" width="0.140625" style="68" customWidth="1"/>
    <col min="2569" max="2569" width="7.7109375" style="68" customWidth="1"/>
    <col min="2570" max="2570" width="11.28515625" style="68" customWidth="1"/>
    <col min="2571" max="2571" width="3.85546875" style="68" customWidth="1"/>
    <col min="2572" max="2572" width="6" style="68" customWidth="1"/>
    <col min="2573" max="2573" width="2.42578125" style="68" customWidth="1"/>
    <col min="2574" max="2574" width="3" style="68" customWidth="1"/>
    <col min="2575" max="2575" width="0.28515625" style="68" customWidth="1"/>
    <col min="2576" max="2576" width="9.140625" style="68" customWidth="1"/>
    <col min="2577" max="2577" width="0.28515625" style="68" customWidth="1"/>
    <col min="2578" max="2578" width="3.28515625" style="68" customWidth="1"/>
    <col min="2579" max="2812" width="9.140625" style="68"/>
    <col min="2813" max="2813" width="3.28515625" style="68" customWidth="1"/>
    <col min="2814" max="2814" width="6.140625" style="68" customWidth="1"/>
    <col min="2815" max="2815" width="3.28515625" style="68" customWidth="1"/>
    <col min="2816" max="2816" width="22" style="68" customWidth="1"/>
    <col min="2817" max="2817" width="5.140625" style="68" customWidth="1"/>
    <col min="2818" max="2818" width="4" style="68" customWidth="1"/>
    <col min="2819" max="2819" width="9.140625" style="68" customWidth="1"/>
    <col min="2820" max="2820" width="10" style="68" customWidth="1"/>
    <col min="2821" max="2821" width="2.42578125" style="68" customWidth="1"/>
    <col min="2822" max="2822" width="8" style="68" customWidth="1"/>
    <col min="2823" max="2823" width="12.28515625" style="68" customWidth="1"/>
    <col min="2824" max="2824" width="0.140625" style="68" customWidth="1"/>
    <col min="2825" max="2825" width="7.7109375" style="68" customWidth="1"/>
    <col min="2826" max="2826" width="11.28515625" style="68" customWidth="1"/>
    <col min="2827" max="2827" width="3.85546875" style="68" customWidth="1"/>
    <col min="2828" max="2828" width="6" style="68" customWidth="1"/>
    <col min="2829" max="2829" width="2.42578125" style="68" customWidth="1"/>
    <col min="2830" max="2830" width="3" style="68" customWidth="1"/>
    <col min="2831" max="2831" width="0.28515625" style="68" customWidth="1"/>
    <col min="2832" max="2832" width="9.140625" style="68" customWidth="1"/>
    <col min="2833" max="2833" width="0.28515625" style="68" customWidth="1"/>
    <col min="2834" max="2834" width="3.28515625" style="68" customWidth="1"/>
    <col min="2835" max="3068" width="9.140625" style="68"/>
    <col min="3069" max="3069" width="3.28515625" style="68" customWidth="1"/>
    <col min="3070" max="3070" width="6.140625" style="68" customWidth="1"/>
    <col min="3071" max="3071" width="3.28515625" style="68" customWidth="1"/>
    <col min="3072" max="3072" width="22" style="68" customWidth="1"/>
    <col min="3073" max="3073" width="5.140625" style="68" customWidth="1"/>
    <col min="3074" max="3074" width="4" style="68" customWidth="1"/>
    <col min="3075" max="3075" width="9.140625" style="68" customWidth="1"/>
    <col min="3076" max="3076" width="10" style="68" customWidth="1"/>
    <col min="3077" max="3077" width="2.42578125" style="68" customWidth="1"/>
    <col min="3078" max="3078" width="8" style="68" customWidth="1"/>
    <col min="3079" max="3079" width="12.28515625" style="68" customWidth="1"/>
    <col min="3080" max="3080" width="0.140625" style="68" customWidth="1"/>
    <col min="3081" max="3081" width="7.7109375" style="68" customWidth="1"/>
    <col min="3082" max="3082" width="11.28515625" style="68" customWidth="1"/>
    <col min="3083" max="3083" width="3.85546875" style="68" customWidth="1"/>
    <col min="3084" max="3084" width="6" style="68" customWidth="1"/>
    <col min="3085" max="3085" width="2.42578125" style="68" customWidth="1"/>
    <col min="3086" max="3086" width="3" style="68" customWidth="1"/>
    <col min="3087" max="3087" width="0.28515625" style="68" customWidth="1"/>
    <col min="3088" max="3088" width="9.140625" style="68" customWidth="1"/>
    <col min="3089" max="3089" width="0.28515625" style="68" customWidth="1"/>
    <col min="3090" max="3090" width="3.28515625" style="68" customWidth="1"/>
    <col min="3091" max="3324" width="9.140625" style="68"/>
    <col min="3325" max="3325" width="3.28515625" style="68" customWidth="1"/>
    <col min="3326" max="3326" width="6.140625" style="68" customWidth="1"/>
    <col min="3327" max="3327" width="3.28515625" style="68" customWidth="1"/>
    <col min="3328" max="3328" width="22" style="68" customWidth="1"/>
    <col min="3329" max="3329" width="5.140625" style="68" customWidth="1"/>
    <col min="3330" max="3330" width="4" style="68" customWidth="1"/>
    <col min="3331" max="3331" width="9.140625" style="68" customWidth="1"/>
    <col min="3332" max="3332" width="10" style="68" customWidth="1"/>
    <col min="3333" max="3333" width="2.42578125" style="68" customWidth="1"/>
    <col min="3334" max="3334" width="8" style="68" customWidth="1"/>
    <col min="3335" max="3335" width="12.28515625" style="68" customWidth="1"/>
    <col min="3336" max="3336" width="0.140625" style="68" customWidth="1"/>
    <col min="3337" max="3337" width="7.7109375" style="68" customWidth="1"/>
    <col min="3338" max="3338" width="11.28515625" style="68" customWidth="1"/>
    <col min="3339" max="3339" width="3.85546875" style="68" customWidth="1"/>
    <col min="3340" max="3340" width="6" style="68" customWidth="1"/>
    <col min="3341" max="3341" width="2.42578125" style="68" customWidth="1"/>
    <col min="3342" max="3342" width="3" style="68" customWidth="1"/>
    <col min="3343" max="3343" width="0.28515625" style="68" customWidth="1"/>
    <col min="3344" max="3344" width="9.140625" style="68" customWidth="1"/>
    <col min="3345" max="3345" width="0.28515625" style="68" customWidth="1"/>
    <col min="3346" max="3346" width="3.28515625" style="68" customWidth="1"/>
    <col min="3347" max="3580" width="9.140625" style="68"/>
    <col min="3581" max="3581" width="3.28515625" style="68" customWidth="1"/>
    <col min="3582" max="3582" width="6.140625" style="68" customWidth="1"/>
    <col min="3583" max="3583" width="3.28515625" style="68" customWidth="1"/>
    <col min="3584" max="3584" width="22" style="68" customWidth="1"/>
    <col min="3585" max="3585" width="5.140625" style="68" customWidth="1"/>
    <col min="3586" max="3586" width="4" style="68" customWidth="1"/>
    <col min="3587" max="3587" width="9.140625" style="68" customWidth="1"/>
    <col min="3588" max="3588" width="10" style="68" customWidth="1"/>
    <col min="3589" max="3589" width="2.42578125" style="68" customWidth="1"/>
    <col min="3590" max="3590" width="8" style="68" customWidth="1"/>
    <col min="3591" max="3591" width="12.28515625" style="68" customWidth="1"/>
    <col min="3592" max="3592" width="0.140625" style="68" customWidth="1"/>
    <col min="3593" max="3593" width="7.7109375" style="68" customWidth="1"/>
    <col min="3594" max="3594" width="11.28515625" style="68" customWidth="1"/>
    <col min="3595" max="3595" width="3.85546875" style="68" customWidth="1"/>
    <col min="3596" max="3596" width="6" style="68" customWidth="1"/>
    <col min="3597" max="3597" width="2.42578125" style="68" customWidth="1"/>
    <col min="3598" max="3598" width="3" style="68" customWidth="1"/>
    <col min="3599" max="3599" width="0.28515625" style="68" customWidth="1"/>
    <col min="3600" max="3600" width="9.140625" style="68" customWidth="1"/>
    <col min="3601" max="3601" width="0.28515625" style="68" customWidth="1"/>
    <col min="3602" max="3602" width="3.28515625" style="68" customWidth="1"/>
    <col min="3603" max="3836" width="9.140625" style="68"/>
    <col min="3837" max="3837" width="3.28515625" style="68" customWidth="1"/>
    <col min="3838" max="3838" width="6.140625" style="68" customWidth="1"/>
    <col min="3839" max="3839" width="3.28515625" style="68" customWidth="1"/>
    <col min="3840" max="3840" width="22" style="68" customWidth="1"/>
    <col min="3841" max="3841" width="5.140625" style="68" customWidth="1"/>
    <col min="3842" max="3842" width="4" style="68" customWidth="1"/>
    <col min="3843" max="3843" width="9.140625" style="68" customWidth="1"/>
    <col min="3844" max="3844" width="10" style="68" customWidth="1"/>
    <col min="3845" max="3845" width="2.42578125" style="68" customWidth="1"/>
    <col min="3846" max="3846" width="8" style="68" customWidth="1"/>
    <col min="3847" max="3847" width="12.28515625" style="68" customWidth="1"/>
    <col min="3848" max="3848" width="0.140625" style="68" customWidth="1"/>
    <col min="3849" max="3849" width="7.7109375" style="68" customWidth="1"/>
    <col min="3850" max="3850" width="11.28515625" style="68" customWidth="1"/>
    <col min="3851" max="3851" width="3.85546875" style="68" customWidth="1"/>
    <col min="3852" max="3852" width="6" style="68" customWidth="1"/>
    <col min="3853" max="3853" width="2.42578125" style="68" customWidth="1"/>
    <col min="3854" max="3854" width="3" style="68" customWidth="1"/>
    <col min="3855" max="3855" width="0.28515625" style="68" customWidth="1"/>
    <col min="3856" max="3856" width="9.140625" style="68" customWidth="1"/>
    <col min="3857" max="3857" width="0.28515625" style="68" customWidth="1"/>
    <col min="3858" max="3858" width="3.28515625" style="68" customWidth="1"/>
    <col min="3859" max="4092" width="9.140625" style="68"/>
    <col min="4093" max="4093" width="3.28515625" style="68" customWidth="1"/>
    <col min="4094" max="4094" width="6.140625" style="68" customWidth="1"/>
    <col min="4095" max="4095" width="3.28515625" style="68" customWidth="1"/>
    <col min="4096" max="4096" width="22" style="68" customWidth="1"/>
    <col min="4097" max="4097" width="5.140625" style="68" customWidth="1"/>
    <col min="4098" max="4098" width="4" style="68" customWidth="1"/>
    <col min="4099" max="4099" width="9.140625" style="68" customWidth="1"/>
    <col min="4100" max="4100" width="10" style="68" customWidth="1"/>
    <col min="4101" max="4101" width="2.42578125" style="68" customWidth="1"/>
    <col min="4102" max="4102" width="8" style="68" customWidth="1"/>
    <col min="4103" max="4103" width="12.28515625" style="68" customWidth="1"/>
    <col min="4104" max="4104" width="0.140625" style="68" customWidth="1"/>
    <col min="4105" max="4105" width="7.7109375" style="68" customWidth="1"/>
    <col min="4106" max="4106" width="11.28515625" style="68" customWidth="1"/>
    <col min="4107" max="4107" width="3.85546875" style="68" customWidth="1"/>
    <col min="4108" max="4108" width="6" style="68" customWidth="1"/>
    <col min="4109" max="4109" width="2.42578125" style="68" customWidth="1"/>
    <col min="4110" max="4110" width="3" style="68" customWidth="1"/>
    <col min="4111" max="4111" width="0.28515625" style="68" customWidth="1"/>
    <col min="4112" max="4112" width="9.140625" style="68" customWidth="1"/>
    <col min="4113" max="4113" width="0.28515625" style="68" customWidth="1"/>
    <col min="4114" max="4114" width="3.28515625" style="68" customWidth="1"/>
    <col min="4115" max="4348" width="9.140625" style="68"/>
    <col min="4349" max="4349" width="3.28515625" style="68" customWidth="1"/>
    <col min="4350" max="4350" width="6.140625" style="68" customWidth="1"/>
    <col min="4351" max="4351" width="3.28515625" style="68" customWidth="1"/>
    <col min="4352" max="4352" width="22" style="68" customWidth="1"/>
    <col min="4353" max="4353" width="5.140625" style="68" customWidth="1"/>
    <col min="4354" max="4354" width="4" style="68" customWidth="1"/>
    <col min="4355" max="4355" width="9.140625" style="68" customWidth="1"/>
    <col min="4356" max="4356" width="10" style="68" customWidth="1"/>
    <col min="4357" max="4357" width="2.42578125" style="68" customWidth="1"/>
    <col min="4358" max="4358" width="8" style="68" customWidth="1"/>
    <col min="4359" max="4359" width="12.28515625" style="68" customWidth="1"/>
    <col min="4360" max="4360" width="0.140625" style="68" customWidth="1"/>
    <col min="4361" max="4361" width="7.7109375" style="68" customWidth="1"/>
    <col min="4362" max="4362" width="11.28515625" style="68" customWidth="1"/>
    <col min="4363" max="4363" width="3.85546875" style="68" customWidth="1"/>
    <col min="4364" max="4364" width="6" style="68" customWidth="1"/>
    <col min="4365" max="4365" width="2.42578125" style="68" customWidth="1"/>
    <col min="4366" max="4366" width="3" style="68" customWidth="1"/>
    <col min="4367" max="4367" width="0.28515625" style="68" customWidth="1"/>
    <col min="4368" max="4368" width="9.140625" style="68" customWidth="1"/>
    <col min="4369" max="4369" width="0.28515625" style="68" customWidth="1"/>
    <col min="4370" max="4370" width="3.28515625" style="68" customWidth="1"/>
    <col min="4371" max="4604" width="9.140625" style="68"/>
    <col min="4605" max="4605" width="3.28515625" style="68" customWidth="1"/>
    <col min="4606" max="4606" width="6.140625" style="68" customWidth="1"/>
    <col min="4607" max="4607" width="3.28515625" style="68" customWidth="1"/>
    <col min="4608" max="4608" width="22" style="68" customWidth="1"/>
    <col min="4609" max="4609" width="5.140625" style="68" customWidth="1"/>
    <col min="4610" max="4610" width="4" style="68" customWidth="1"/>
    <col min="4611" max="4611" width="9.140625" style="68" customWidth="1"/>
    <col min="4612" max="4612" width="10" style="68" customWidth="1"/>
    <col min="4613" max="4613" width="2.42578125" style="68" customWidth="1"/>
    <col min="4614" max="4614" width="8" style="68" customWidth="1"/>
    <col min="4615" max="4615" width="12.28515625" style="68" customWidth="1"/>
    <col min="4616" max="4616" width="0.140625" style="68" customWidth="1"/>
    <col min="4617" max="4617" width="7.7109375" style="68" customWidth="1"/>
    <col min="4618" max="4618" width="11.28515625" style="68" customWidth="1"/>
    <col min="4619" max="4619" width="3.85546875" style="68" customWidth="1"/>
    <col min="4620" max="4620" width="6" style="68" customWidth="1"/>
    <col min="4621" max="4621" width="2.42578125" style="68" customWidth="1"/>
    <col min="4622" max="4622" width="3" style="68" customWidth="1"/>
    <col min="4623" max="4623" width="0.28515625" style="68" customWidth="1"/>
    <col min="4624" max="4624" width="9.140625" style="68" customWidth="1"/>
    <col min="4625" max="4625" width="0.28515625" style="68" customWidth="1"/>
    <col min="4626" max="4626" width="3.28515625" style="68" customWidth="1"/>
    <col min="4627" max="4860" width="9.140625" style="68"/>
    <col min="4861" max="4861" width="3.28515625" style="68" customWidth="1"/>
    <col min="4862" max="4862" width="6.140625" style="68" customWidth="1"/>
    <col min="4863" max="4863" width="3.28515625" style="68" customWidth="1"/>
    <col min="4864" max="4864" width="22" style="68" customWidth="1"/>
    <col min="4865" max="4865" width="5.140625" style="68" customWidth="1"/>
    <col min="4866" max="4866" width="4" style="68" customWidth="1"/>
    <col min="4867" max="4867" width="9.140625" style="68" customWidth="1"/>
    <col min="4868" max="4868" width="10" style="68" customWidth="1"/>
    <col min="4869" max="4869" width="2.42578125" style="68" customWidth="1"/>
    <col min="4870" max="4870" width="8" style="68" customWidth="1"/>
    <col min="4871" max="4871" width="12.28515625" style="68" customWidth="1"/>
    <col min="4872" max="4872" width="0.140625" style="68" customWidth="1"/>
    <col min="4873" max="4873" width="7.7109375" style="68" customWidth="1"/>
    <col min="4874" max="4874" width="11.28515625" style="68" customWidth="1"/>
    <col min="4875" max="4875" width="3.85546875" style="68" customWidth="1"/>
    <col min="4876" max="4876" width="6" style="68" customWidth="1"/>
    <col min="4877" max="4877" width="2.42578125" style="68" customWidth="1"/>
    <col min="4878" max="4878" width="3" style="68" customWidth="1"/>
    <col min="4879" max="4879" width="0.28515625" style="68" customWidth="1"/>
    <col min="4880" max="4880" width="9.140625" style="68" customWidth="1"/>
    <col min="4881" max="4881" width="0.28515625" style="68" customWidth="1"/>
    <col min="4882" max="4882" width="3.28515625" style="68" customWidth="1"/>
    <col min="4883" max="5116" width="9.140625" style="68"/>
    <col min="5117" max="5117" width="3.28515625" style="68" customWidth="1"/>
    <col min="5118" max="5118" width="6.140625" style="68" customWidth="1"/>
    <col min="5119" max="5119" width="3.28515625" style="68" customWidth="1"/>
    <col min="5120" max="5120" width="22" style="68" customWidth="1"/>
    <col min="5121" max="5121" width="5.140625" style="68" customWidth="1"/>
    <col min="5122" max="5122" width="4" style="68" customWidth="1"/>
    <col min="5123" max="5123" width="9.140625" style="68" customWidth="1"/>
    <col min="5124" max="5124" width="10" style="68" customWidth="1"/>
    <col min="5125" max="5125" width="2.42578125" style="68" customWidth="1"/>
    <col min="5126" max="5126" width="8" style="68" customWidth="1"/>
    <col min="5127" max="5127" width="12.28515625" style="68" customWidth="1"/>
    <col min="5128" max="5128" width="0.140625" style="68" customWidth="1"/>
    <col min="5129" max="5129" width="7.7109375" style="68" customWidth="1"/>
    <col min="5130" max="5130" width="11.28515625" style="68" customWidth="1"/>
    <col min="5131" max="5131" width="3.85546875" style="68" customWidth="1"/>
    <col min="5132" max="5132" width="6" style="68" customWidth="1"/>
    <col min="5133" max="5133" width="2.42578125" style="68" customWidth="1"/>
    <col min="5134" max="5134" width="3" style="68" customWidth="1"/>
    <col min="5135" max="5135" width="0.28515625" style="68" customWidth="1"/>
    <col min="5136" max="5136" width="9.140625" style="68" customWidth="1"/>
    <col min="5137" max="5137" width="0.28515625" style="68" customWidth="1"/>
    <col min="5138" max="5138" width="3.28515625" style="68" customWidth="1"/>
    <col min="5139" max="5372" width="9.140625" style="68"/>
    <col min="5373" max="5373" width="3.28515625" style="68" customWidth="1"/>
    <col min="5374" max="5374" width="6.140625" style="68" customWidth="1"/>
    <col min="5375" max="5375" width="3.28515625" style="68" customWidth="1"/>
    <col min="5376" max="5376" width="22" style="68" customWidth="1"/>
    <col min="5377" max="5377" width="5.140625" style="68" customWidth="1"/>
    <col min="5378" max="5378" width="4" style="68" customWidth="1"/>
    <col min="5379" max="5379" width="9.140625" style="68" customWidth="1"/>
    <col min="5380" max="5380" width="10" style="68" customWidth="1"/>
    <col min="5381" max="5381" width="2.42578125" style="68" customWidth="1"/>
    <col min="5382" max="5382" width="8" style="68" customWidth="1"/>
    <col min="5383" max="5383" width="12.28515625" style="68" customWidth="1"/>
    <col min="5384" max="5384" width="0.140625" style="68" customWidth="1"/>
    <col min="5385" max="5385" width="7.7109375" style="68" customWidth="1"/>
    <col min="5386" max="5386" width="11.28515625" style="68" customWidth="1"/>
    <col min="5387" max="5387" width="3.85546875" style="68" customWidth="1"/>
    <col min="5388" max="5388" width="6" style="68" customWidth="1"/>
    <col min="5389" max="5389" width="2.42578125" style="68" customWidth="1"/>
    <col min="5390" max="5390" width="3" style="68" customWidth="1"/>
    <col min="5391" max="5391" width="0.28515625" style="68" customWidth="1"/>
    <col min="5392" max="5392" width="9.140625" style="68" customWidth="1"/>
    <col min="5393" max="5393" width="0.28515625" style="68" customWidth="1"/>
    <col min="5394" max="5394" width="3.28515625" style="68" customWidth="1"/>
    <col min="5395" max="5628" width="9.140625" style="68"/>
    <col min="5629" max="5629" width="3.28515625" style="68" customWidth="1"/>
    <col min="5630" max="5630" width="6.140625" style="68" customWidth="1"/>
    <col min="5631" max="5631" width="3.28515625" style="68" customWidth="1"/>
    <col min="5632" max="5632" width="22" style="68" customWidth="1"/>
    <col min="5633" max="5633" width="5.140625" style="68" customWidth="1"/>
    <col min="5634" max="5634" width="4" style="68" customWidth="1"/>
    <col min="5635" max="5635" width="9.140625" style="68" customWidth="1"/>
    <col min="5636" max="5636" width="10" style="68" customWidth="1"/>
    <col min="5637" max="5637" width="2.42578125" style="68" customWidth="1"/>
    <col min="5638" max="5638" width="8" style="68" customWidth="1"/>
    <col min="5639" max="5639" width="12.28515625" style="68" customWidth="1"/>
    <col min="5640" max="5640" width="0.140625" style="68" customWidth="1"/>
    <col min="5641" max="5641" width="7.7109375" style="68" customWidth="1"/>
    <col min="5642" max="5642" width="11.28515625" style="68" customWidth="1"/>
    <col min="5643" max="5643" width="3.85546875" style="68" customWidth="1"/>
    <col min="5644" max="5644" width="6" style="68" customWidth="1"/>
    <col min="5645" max="5645" width="2.42578125" style="68" customWidth="1"/>
    <col min="5646" max="5646" width="3" style="68" customWidth="1"/>
    <col min="5647" max="5647" width="0.28515625" style="68" customWidth="1"/>
    <col min="5648" max="5648" width="9.140625" style="68" customWidth="1"/>
    <col min="5649" max="5649" width="0.28515625" style="68" customWidth="1"/>
    <col min="5650" max="5650" width="3.28515625" style="68" customWidth="1"/>
    <col min="5651" max="5884" width="9.140625" style="68"/>
    <col min="5885" max="5885" width="3.28515625" style="68" customWidth="1"/>
    <col min="5886" max="5886" width="6.140625" style="68" customWidth="1"/>
    <col min="5887" max="5887" width="3.28515625" style="68" customWidth="1"/>
    <col min="5888" max="5888" width="22" style="68" customWidth="1"/>
    <col min="5889" max="5889" width="5.140625" style="68" customWidth="1"/>
    <col min="5890" max="5890" width="4" style="68" customWidth="1"/>
    <col min="5891" max="5891" width="9.140625" style="68" customWidth="1"/>
    <col min="5892" max="5892" width="10" style="68" customWidth="1"/>
    <col min="5893" max="5893" width="2.42578125" style="68" customWidth="1"/>
    <col min="5894" max="5894" width="8" style="68" customWidth="1"/>
    <col min="5895" max="5895" width="12.28515625" style="68" customWidth="1"/>
    <col min="5896" max="5896" width="0.140625" style="68" customWidth="1"/>
    <col min="5897" max="5897" width="7.7109375" style="68" customWidth="1"/>
    <col min="5898" max="5898" width="11.28515625" style="68" customWidth="1"/>
    <col min="5899" max="5899" width="3.85546875" style="68" customWidth="1"/>
    <col min="5900" max="5900" width="6" style="68" customWidth="1"/>
    <col min="5901" max="5901" width="2.42578125" style="68" customWidth="1"/>
    <col min="5902" max="5902" width="3" style="68" customWidth="1"/>
    <col min="5903" max="5903" width="0.28515625" style="68" customWidth="1"/>
    <col min="5904" max="5904" width="9.140625" style="68" customWidth="1"/>
    <col min="5905" max="5905" width="0.28515625" style="68" customWidth="1"/>
    <col min="5906" max="5906" width="3.28515625" style="68" customWidth="1"/>
    <col min="5907" max="6140" width="9.140625" style="68"/>
    <col min="6141" max="6141" width="3.28515625" style="68" customWidth="1"/>
    <col min="6142" max="6142" width="6.140625" style="68" customWidth="1"/>
    <col min="6143" max="6143" width="3.28515625" style="68" customWidth="1"/>
    <col min="6144" max="6144" width="22" style="68" customWidth="1"/>
    <col min="6145" max="6145" width="5.140625" style="68" customWidth="1"/>
    <col min="6146" max="6146" width="4" style="68" customWidth="1"/>
    <col min="6147" max="6147" width="9.140625" style="68" customWidth="1"/>
    <col min="6148" max="6148" width="10" style="68" customWidth="1"/>
    <col min="6149" max="6149" width="2.42578125" style="68" customWidth="1"/>
    <col min="6150" max="6150" width="8" style="68" customWidth="1"/>
    <col min="6151" max="6151" width="12.28515625" style="68" customWidth="1"/>
    <col min="6152" max="6152" width="0.140625" style="68" customWidth="1"/>
    <col min="6153" max="6153" width="7.7109375" style="68" customWidth="1"/>
    <col min="6154" max="6154" width="11.28515625" style="68" customWidth="1"/>
    <col min="6155" max="6155" width="3.85546875" style="68" customWidth="1"/>
    <col min="6156" max="6156" width="6" style="68" customWidth="1"/>
    <col min="6157" max="6157" width="2.42578125" style="68" customWidth="1"/>
    <col min="6158" max="6158" width="3" style="68" customWidth="1"/>
    <col min="6159" max="6159" width="0.28515625" style="68" customWidth="1"/>
    <col min="6160" max="6160" width="9.140625" style="68" customWidth="1"/>
    <col min="6161" max="6161" width="0.28515625" style="68" customWidth="1"/>
    <col min="6162" max="6162" width="3.28515625" style="68" customWidth="1"/>
    <col min="6163" max="6396" width="9.140625" style="68"/>
    <col min="6397" max="6397" width="3.28515625" style="68" customWidth="1"/>
    <col min="6398" max="6398" width="6.140625" style="68" customWidth="1"/>
    <col min="6399" max="6399" width="3.28515625" style="68" customWidth="1"/>
    <col min="6400" max="6400" width="22" style="68" customWidth="1"/>
    <col min="6401" max="6401" width="5.140625" style="68" customWidth="1"/>
    <col min="6402" max="6402" width="4" style="68" customWidth="1"/>
    <col min="6403" max="6403" width="9.140625" style="68" customWidth="1"/>
    <col min="6404" max="6404" width="10" style="68" customWidth="1"/>
    <col min="6405" max="6405" width="2.42578125" style="68" customWidth="1"/>
    <col min="6406" max="6406" width="8" style="68" customWidth="1"/>
    <col min="6407" max="6407" width="12.28515625" style="68" customWidth="1"/>
    <col min="6408" max="6408" width="0.140625" style="68" customWidth="1"/>
    <col min="6409" max="6409" width="7.7109375" style="68" customWidth="1"/>
    <col min="6410" max="6410" width="11.28515625" style="68" customWidth="1"/>
    <col min="6411" max="6411" width="3.85546875" style="68" customWidth="1"/>
    <col min="6412" max="6412" width="6" style="68" customWidth="1"/>
    <col min="6413" max="6413" width="2.42578125" style="68" customWidth="1"/>
    <col min="6414" max="6414" width="3" style="68" customWidth="1"/>
    <col min="6415" max="6415" width="0.28515625" style="68" customWidth="1"/>
    <col min="6416" max="6416" width="9.140625" style="68" customWidth="1"/>
    <col min="6417" max="6417" width="0.28515625" style="68" customWidth="1"/>
    <col min="6418" max="6418" width="3.28515625" style="68" customWidth="1"/>
    <col min="6419" max="6652" width="9.140625" style="68"/>
    <col min="6653" max="6653" width="3.28515625" style="68" customWidth="1"/>
    <col min="6654" max="6654" width="6.140625" style="68" customWidth="1"/>
    <col min="6655" max="6655" width="3.28515625" style="68" customWidth="1"/>
    <col min="6656" max="6656" width="22" style="68" customWidth="1"/>
    <col min="6657" max="6657" width="5.140625" style="68" customWidth="1"/>
    <col min="6658" max="6658" width="4" style="68" customWidth="1"/>
    <col min="6659" max="6659" width="9.140625" style="68" customWidth="1"/>
    <col min="6660" max="6660" width="10" style="68" customWidth="1"/>
    <col min="6661" max="6661" width="2.42578125" style="68" customWidth="1"/>
    <col min="6662" max="6662" width="8" style="68" customWidth="1"/>
    <col min="6663" max="6663" width="12.28515625" style="68" customWidth="1"/>
    <col min="6664" max="6664" width="0.140625" style="68" customWidth="1"/>
    <col min="6665" max="6665" width="7.7109375" style="68" customWidth="1"/>
    <col min="6666" max="6666" width="11.28515625" style="68" customWidth="1"/>
    <col min="6667" max="6667" width="3.85546875" style="68" customWidth="1"/>
    <col min="6668" max="6668" width="6" style="68" customWidth="1"/>
    <col min="6669" max="6669" width="2.42578125" style="68" customWidth="1"/>
    <col min="6670" max="6670" width="3" style="68" customWidth="1"/>
    <col min="6671" max="6671" width="0.28515625" style="68" customWidth="1"/>
    <col min="6672" max="6672" width="9.140625" style="68" customWidth="1"/>
    <col min="6673" max="6673" width="0.28515625" style="68" customWidth="1"/>
    <col min="6674" max="6674" width="3.28515625" style="68" customWidth="1"/>
    <col min="6675" max="6908" width="9.140625" style="68"/>
    <col min="6909" max="6909" width="3.28515625" style="68" customWidth="1"/>
    <col min="6910" max="6910" width="6.140625" style="68" customWidth="1"/>
    <col min="6911" max="6911" width="3.28515625" style="68" customWidth="1"/>
    <col min="6912" max="6912" width="22" style="68" customWidth="1"/>
    <col min="6913" max="6913" width="5.140625" style="68" customWidth="1"/>
    <col min="6914" max="6914" width="4" style="68" customWidth="1"/>
    <col min="6915" max="6915" width="9.140625" style="68" customWidth="1"/>
    <col min="6916" max="6916" width="10" style="68" customWidth="1"/>
    <col min="6917" max="6917" width="2.42578125" style="68" customWidth="1"/>
    <col min="6918" max="6918" width="8" style="68" customWidth="1"/>
    <col min="6919" max="6919" width="12.28515625" style="68" customWidth="1"/>
    <col min="6920" max="6920" width="0.140625" style="68" customWidth="1"/>
    <col min="6921" max="6921" width="7.7109375" style="68" customWidth="1"/>
    <col min="6922" max="6922" width="11.28515625" style="68" customWidth="1"/>
    <col min="6923" max="6923" width="3.85546875" style="68" customWidth="1"/>
    <col min="6924" max="6924" width="6" style="68" customWidth="1"/>
    <col min="6925" max="6925" width="2.42578125" style="68" customWidth="1"/>
    <col min="6926" max="6926" width="3" style="68" customWidth="1"/>
    <col min="6927" max="6927" width="0.28515625" style="68" customWidth="1"/>
    <col min="6928" max="6928" width="9.140625" style="68" customWidth="1"/>
    <col min="6929" max="6929" width="0.28515625" style="68" customWidth="1"/>
    <col min="6930" max="6930" width="3.28515625" style="68" customWidth="1"/>
    <col min="6931" max="7164" width="9.140625" style="68"/>
    <col min="7165" max="7165" width="3.28515625" style="68" customWidth="1"/>
    <col min="7166" max="7166" width="6.140625" style="68" customWidth="1"/>
    <col min="7167" max="7167" width="3.28515625" style="68" customWidth="1"/>
    <col min="7168" max="7168" width="22" style="68" customWidth="1"/>
    <col min="7169" max="7169" width="5.140625" style="68" customWidth="1"/>
    <col min="7170" max="7170" width="4" style="68" customWidth="1"/>
    <col min="7171" max="7171" width="9.140625" style="68" customWidth="1"/>
    <col min="7172" max="7172" width="10" style="68" customWidth="1"/>
    <col min="7173" max="7173" width="2.42578125" style="68" customWidth="1"/>
    <col min="7174" max="7174" width="8" style="68" customWidth="1"/>
    <col min="7175" max="7175" width="12.28515625" style="68" customWidth="1"/>
    <col min="7176" max="7176" width="0.140625" style="68" customWidth="1"/>
    <col min="7177" max="7177" width="7.7109375" style="68" customWidth="1"/>
    <col min="7178" max="7178" width="11.28515625" style="68" customWidth="1"/>
    <col min="7179" max="7179" width="3.85546875" style="68" customWidth="1"/>
    <col min="7180" max="7180" width="6" style="68" customWidth="1"/>
    <col min="7181" max="7181" width="2.42578125" style="68" customWidth="1"/>
    <col min="7182" max="7182" width="3" style="68" customWidth="1"/>
    <col min="7183" max="7183" width="0.28515625" style="68" customWidth="1"/>
    <col min="7184" max="7184" width="9.140625" style="68" customWidth="1"/>
    <col min="7185" max="7185" width="0.28515625" style="68" customWidth="1"/>
    <col min="7186" max="7186" width="3.28515625" style="68" customWidth="1"/>
    <col min="7187" max="7420" width="9.140625" style="68"/>
    <col min="7421" max="7421" width="3.28515625" style="68" customWidth="1"/>
    <col min="7422" max="7422" width="6.140625" style="68" customWidth="1"/>
    <col min="7423" max="7423" width="3.28515625" style="68" customWidth="1"/>
    <col min="7424" max="7424" width="22" style="68" customWidth="1"/>
    <col min="7425" max="7425" width="5.140625" style="68" customWidth="1"/>
    <col min="7426" max="7426" width="4" style="68" customWidth="1"/>
    <col min="7427" max="7427" width="9.140625" style="68" customWidth="1"/>
    <col min="7428" max="7428" width="10" style="68" customWidth="1"/>
    <col min="7429" max="7429" width="2.42578125" style="68" customWidth="1"/>
    <col min="7430" max="7430" width="8" style="68" customWidth="1"/>
    <col min="7431" max="7431" width="12.28515625" style="68" customWidth="1"/>
    <col min="7432" max="7432" width="0.140625" style="68" customWidth="1"/>
    <col min="7433" max="7433" width="7.7109375" style="68" customWidth="1"/>
    <col min="7434" max="7434" width="11.28515625" style="68" customWidth="1"/>
    <col min="7435" max="7435" width="3.85546875" style="68" customWidth="1"/>
    <col min="7436" max="7436" width="6" style="68" customWidth="1"/>
    <col min="7437" max="7437" width="2.42578125" style="68" customWidth="1"/>
    <col min="7438" max="7438" width="3" style="68" customWidth="1"/>
    <col min="7439" max="7439" width="0.28515625" style="68" customWidth="1"/>
    <col min="7440" max="7440" width="9.140625" style="68" customWidth="1"/>
    <col min="7441" max="7441" width="0.28515625" style="68" customWidth="1"/>
    <col min="7442" max="7442" width="3.28515625" style="68" customWidth="1"/>
    <col min="7443" max="7676" width="9.140625" style="68"/>
    <col min="7677" max="7677" width="3.28515625" style="68" customWidth="1"/>
    <col min="7678" max="7678" width="6.140625" style="68" customWidth="1"/>
    <col min="7679" max="7679" width="3.28515625" style="68" customWidth="1"/>
    <col min="7680" max="7680" width="22" style="68" customWidth="1"/>
    <col min="7681" max="7681" width="5.140625" style="68" customWidth="1"/>
    <col min="7682" max="7682" width="4" style="68" customWidth="1"/>
    <col min="7683" max="7683" width="9.140625" style="68" customWidth="1"/>
    <col min="7684" max="7684" width="10" style="68" customWidth="1"/>
    <col min="7685" max="7685" width="2.42578125" style="68" customWidth="1"/>
    <col min="7686" max="7686" width="8" style="68" customWidth="1"/>
    <col min="7687" max="7687" width="12.28515625" style="68" customWidth="1"/>
    <col min="7688" max="7688" width="0.140625" style="68" customWidth="1"/>
    <col min="7689" max="7689" width="7.7109375" style="68" customWidth="1"/>
    <col min="7690" max="7690" width="11.28515625" style="68" customWidth="1"/>
    <col min="7691" max="7691" width="3.85546875" style="68" customWidth="1"/>
    <col min="7692" max="7692" width="6" style="68" customWidth="1"/>
    <col min="7693" max="7693" width="2.42578125" style="68" customWidth="1"/>
    <col min="7694" max="7694" width="3" style="68" customWidth="1"/>
    <col min="7695" max="7695" width="0.28515625" style="68" customWidth="1"/>
    <col min="7696" max="7696" width="9.140625" style="68" customWidth="1"/>
    <col min="7697" max="7697" width="0.28515625" style="68" customWidth="1"/>
    <col min="7698" max="7698" width="3.28515625" style="68" customWidth="1"/>
    <col min="7699" max="7932" width="9.140625" style="68"/>
    <col min="7933" max="7933" width="3.28515625" style="68" customWidth="1"/>
    <col min="7934" max="7934" width="6.140625" style="68" customWidth="1"/>
    <col min="7935" max="7935" width="3.28515625" style="68" customWidth="1"/>
    <col min="7936" max="7936" width="22" style="68" customWidth="1"/>
    <col min="7937" max="7937" width="5.140625" style="68" customWidth="1"/>
    <col min="7938" max="7938" width="4" style="68" customWidth="1"/>
    <col min="7939" max="7939" width="9.140625" style="68" customWidth="1"/>
    <col min="7940" max="7940" width="10" style="68" customWidth="1"/>
    <col min="7941" max="7941" width="2.42578125" style="68" customWidth="1"/>
    <col min="7942" max="7942" width="8" style="68" customWidth="1"/>
    <col min="7943" max="7943" width="12.28515625" style="68" customWidth="1"/>
    <col min="7944" max="7944" width="0.140625" style="68" customWidth="1"/>
    <col min="7945" max="7945" width="7.7109375" style="68" customWidth="1"/>
    <col min="7946" max="7946" width="11.28515625" style="68" customWidth="1"/>
    <col min="7947" max="7947" width="3.85546875" style="68" customWidth="1"/>
    <col min="7948" max="7948" width="6" style="68" customWidth="1"/>
    <col min="7949" max="7949" width="2.42578125" style="68" customWidth="1"/>
    <col min="7950" max="7950" width="3" style="68" customWidth="1"/>
    <col min="7951" max="7951" width="0.28515625" style="68" customWidth="1"/>
    <col min="7952" max="7952" width="9.140625" style="68" customWidth="1"/>
    <col min="7953" max="7953" width="0.28515625" style="68" customWidth="1"/>
    <col min="7954" max="7954" width="3.28515625" style="68" customWidth="1"/>
    <col min="7955" max="8188" width="9.140625" style="68"/>
    <col min="8189" max="8189" width="3.28515625" style="68" customWidth="1"/>
    <col min="8190" max="8190" width="6.140625" style="68" customWidth="1"/>
    <col min="8191" max="8191" width="3.28515625" style="68" customWidth="1"/>
    <col min="8192" max="8192" width="22" style="68" customWidth="1"/>
    <col min="8193" max="8193" width="5.140625" style="68" customWidth="1"/>
    <col min="8194" max="8194" width="4" style="68" customWidth="1"/>
    <col min="8195" max="8195" width="9.140625" style="68" customWidth="1"/>
    <col min="8196" max="8196" width="10" style="68" customWidth="1"/>
    <col min="8197" max="8197" width="2.42578125" style="68" customWidth="1"/>
    <col min="8198" max="8198" width="8" style="68" customWidth="1"/>
    <col min="8199" max="8199" width="12.28515625" style="68" customWidth="1"/>
    <col min="8200" max="8200" width="0.140625" style="68" customWidth="1"/>
    <col min="8201" max="8201" width="7.7109375" style="68" customWidth="1"/>
    <col min="8202" max="8202" width="11.28515625" style="68" customWidth="1"/>
    <col min="8203" max="8203" width="3.85546875" style="68" customWidth="1"/>
    <col min="8204" max="8204" width="6" style="68" customWidth="1"/>
    <col min="8205" max="8205" width="2.42578125" style="68" customWidth="1"/>
    <col min="8206" max="8206" width="3" style="68" customWidth="1"/>
    <col min="8207" max="8207" width="0.28515625" style="68" customWidth="1"/>
    <col min="8208" max="8208" width="9.140625" style="68" customWidth="1"/>
    <col min="8209" max="8209" width="0.28515625" style="68" customWidth="1"/>
    <col min="8210" max="8210" width="3.28515625" style="68" customWidth="1"/>
    <col min="8211" max="8444" width="9.140625" style="68"/>
    <col min="8445" max="8445" width="3.28515625" style="68" customWidth="1"/>
    <col min="8446" max="8446" width="6.140625" style="68" customWidth="1"/>
    <col min="8447" max="8447" width="3.28515625" style="68" customWidth="1"/>
    <col min="8448" max="8448" width="22" style="68" customWidth="1"/>
    <col min="8449" max="8449" width="5.140625" style="68" customWidth="1"/>
    <col min="8450" max="8450" width="4" style="68" customWidth="1"/>
    <col min="8451" max="8451" width="9.140625" style="68" customWidth="1"/>
    <col min="8452" max="8452" width="10" style="68" customWidth="1"/>
    <col min="8453" max="8453" width="2.42578125" style="68" customWidth="1"/>
    <col min="8454" max="8454" width="8" style="68" customWidth="1"/>
    <col min="8455" max="8455" width="12.28515625" style="68" customWidth="1"/>
    <col min="8456" max="8456" width="0.140625" style="68" customWidth="1"/>
    <col min="8457" max="8457" width="7.7109375" style="68" customWidth="1"/>
    <col min="8458" max="8458" width="11.28515625" style="68" customWidth="1"/>
    <col min="8459" max="8459" width="3.85546875" style="68" customWidth="1"/>
    <col min="8460" max="8460" width="6" style="68" customWidth="1"/>
    <col min="8461" max="8461" width="2.42578125" style="68" customWidth="1"/>
    <col min="8462" max="8462" width="3" style="68" customWidth="1"/>
    <col min="8463" max="8463" width="0.28515625" style="68" customWidth="1"/>
    <col min="8464" max="8464" width="9.140625" style="68" customWidth="1"/>
    <col min="8465" max="8465" width="0.28515625" style="68" customWidth="1"/>
    <col min="8466" max="8466" width="3.28515625" style="68" customWidth="1"/>
    <col min="8467" max="8700" width="9.140625" style="68"/>
    <col min="8701" max="8701" width="3.28515625" style="68" customWidth="1"/>
    <col min="8702" max="8702" width="6.140625" style="68" customWidth="1"/>
    <col min="8703" max="8703" width="3.28515625" style="68" customWidth="1"/>
    <col min="8704" max="8704" width="22" style="68" customWidth="1"/>
    <col min="8705" max="8705" width="5.140625" style="68" customWidth="1"/>
    <col min="8706" max="8706" width="4" style="68" customWidth="1"/>
    <col min="8707" max="8707" width="9.140625" style="68" customWidth="1"/>
    <col min="8708" max="8708" width="10" style="68" customWidth="1"/>
    <col min="8709" max="8709" width="2.42578125" style="68" customWidth="1"/>
    <col min="8710" max="8710" width="8" style="68" customWidth="1"/>
    <col min="8711" max="8711" width="12.28515625" style="68" customWidth="1"/>
    <col min="8712" max="8712" width="0.140625" style="68" customWidth="1"/>
    <col min="8713" max="8713" width="7.7109375" style="68" customWidth="1"/>
    <col min="8714" max="8714" width="11.28515625" style="68" customWidth="1"/>
    <col min="8715" max="8715" width="3.85546875" style="68" customWidth="1"/>
    <col min="8716" max="8716" width="6" style="68" customWidth="1"/>
    <col min="8717" max="8717" width="2.42578125" style="68" customWidth="1"/>
    <col min="8718" max="8718" width="3" style="68" customWidth="1"/>
    <col min="8719" max="8719" width="0.28515625" style="68" customWidth="1"/>
    <col min="8720" max="8720" width="9.140625" style="68" customWidth="1"/>
    <col min="8721" max="8721" width="0.28515625" style="68" customWidth="1"/>
    <col min="8722" max="8722" width="3.28515625" style="68" customWidth="1"/>
    <col min="8723" max="8956" width="9.140625" style="68"/>
    <col min="8957" max="8957" width="3.28515625" style="68" customWidth="1"/>
    <col min="8958" max="8958" width="6.140625" style="68" customWidth="1"/>
    <col min="8959" max="8959" width="3.28515625" style="68" customWidth="1"/>
    <col min="8960" max="8960" width="22" style="68" customWidth="1"/>
    <col min="8961" max="8961" width="5.140625" style="68" customWidth="1"/>
    <col min="8962" max="8962" width="4" style="68" customWidth="1"/>
    <col min="8963" max="8963" width="9.140625" style="68" customWidth="1"/>
    <col min="8964" max="8964" width="10" style="68" customWidth="1"/>
    <col min="8965" max="8965" width="2.42578125" style="68" customWidth="1"/>
    <col min="8966" max="8966" width="8" style="68" customWidth="1"/>
    <col min="8967" max="8967" width="12.28515625" style="68" customWidth="1"/>
    <col min="8968" max="8968" width="0.140625" style="68" customWidth="1"/>
    <col min="8969" max="8969" width="7.7109375" style="68" customWidth="1"/>
    <col min="8970" max="8970" width="11.28515625" style="68" customWidth="1"/>
    <col min="8971" max="8971" width="3.85546875" style="68" customWidth="1"/>
    <col min="8972" max="8972" width="6" style="68" customWidth="1"/>
    <col min="8973" max="8973" width="2.42578125" style="68" customWidth="1"/>
    <col min="8974" max="8974" width="3" style="68" customWidth="1"/>
    <col min="8975" max="8975" width="0.28515625" style="68" customWidth="1"/>
    <col min="8976" max="8976" width="9.140625" style="68" customWidth="1"/>
    <col min="8977" max="8977" width="0.28515625" style="68" customWidth="1"/>
    <col min="8978" max="8978" width="3.28515625" style="68" customWidth="1"/>
    <col min="8979" max="9212" width="9.140625" style="68"/>
    <col min="9213" max="9213" width="3.28515625" style="68" customWidth="1"/>
    <col min="9214" max="9214" width="6.140625" style="68" customWidth="1"/>
    <col min="9215" max="9215" width="3.28515625" style="68" customWidth="1"/>
    <col min="9216" max="9216" width="22" style="68" customWidth="1"/>
    <col min="9217" max="9217" width="5.140625" style="68" customWidth="1"/>
    <col min="9218" max="9218" width="4" style="68" customWidth="1"/>
    <col min="9219" max="9219" width="9.140625" style="68" customWidth="1"/>
    <col min="9220" max="9220" width="10" style="68" customWidth="1"/>
    <col min="9221" max="9221" width="2.42578125" style="68" customWidth="1"/>
    <col min="9222" max="9222" width="8" style="68" customWidth="1"/>
    <col min="9223" max="9223" width="12.28515625" style="68" customWidth="1"/>
    <col min="9224" max="9224" width="0.140625" style="68" customWidth="1"/>
    <col min="9225" max="9225" width="7.7109375" style="68" customWidth="1"/>
    <col min="9226" max="9226" width="11.28515625" style="68" customWidth="1"/>
    <col min="9227" max="9227" width="3.85546875" style="68" customWidth="1"/>
    <col min="9228" max="9228" width="6" style="68" customWidth="1"/>
    <col min="9229" max="9229" width="2.42578125" style="68" customWidth="1"/>
    <col min="9230" max="9230" width="3" style="68" customWidth="1"/>
    <col min="9231" max="9231" width="0.28515625" style="68" customWidth="1"/>
    <col min="9232" max="9232" width="9.140625" style="68" customWidth="1"/>
    <col min="9233" max="9233" width="0.28515625" style="68" customWidth="1"/>
    <col min="9234" max="9234" width="3.28515625" style="68" customWidth="1"/>
    <col min="9235" max="9468" width="9.140625" style="68"/>
    <col min="9469" max="9469" width="3.28515625" style="68" customWidth="1"/>
    <col min="9470" max="9470" width="6.140625" style="68" customWidth="1"/>
    <col min="9471" max="9471" width="3.28515625" style="68" customWidth="1"/>
    <col min="9472" max="9472" width="22" style="68" customWidth="1"/>
    <col min="9473" max="9473" width="5.140625" style="68" customWidth="1"/>
    <col min="9474" max="9474" width="4" style="68" customWidth="1"/>
    <col min="9475" max="9475" width="9.140625" style="68" customWidth="1"/>
    <col min="9476" max="9476" width="10" style="68" customWidth="1"/>
    <col min="9477" max="9477" width="2.42578125" style="68" customWidth="1"/>
    <col min="9478" max="9478" width="8" style="68" customWidth="1"/>
    <col min="9479" max="9479" width="12.28515625" style="68" customWidth="1"/>
    <col min="9480" max="9480" width="0.140625" style="68" customWidth="1"/>
    <col min="9481" max="9481" width="7.7109375" style="68" customWidth="1"/>
    <col min="9482" max="9482" width="11.28515625" style="68" customWidth="1"/>
    <col min="9483" max="9483" width="3.85546875" style="68" customWidth="1"/>
    <col min="9484" max="9484" width="6" style="68" customWidth="1"/>
    <col min="9485" max="9485" width="2.42578125" style="68" customWidth="1"/>
    <col min="9486" max="9486" width="3" style="68" customWidth="1"/>
    <col min="9487" max="9487" width="0.28515625" style="68" customWidth="1"/>
    <col min="9488" max="9488" width="9.140625" style="68" customWidth="1"/>
    <col min="9489" max="9489" width="0.28515625" style="68" customWidth="1"/>
    <col min="9490" max="9490" width="3.28515625" style="68" customWidth="1"/>
    <col min="9491" max="9724" width="9.140625" style="68"/>
    <col min="9725" max="9725" width="3.28515625" style="68" customWidth="1"/>
    <col min="9726" max="9726" width="6.140625" style="68" customWidth="1"/>
    <col min="9727" max="9727" width="3.28515625" style="68" customWidth="1"/>
    <col min="9728" max="9728" width="22" style="68" customWidth="1"/>
    <col min="9729" max="9729" width="5.140625" style="68" customWidth="1"/>
    <col min="9730" max="9730" width="4" style="68" customWidth="1"/>
    <col min="9731" max="9731" width="9.140625" style="68" customWidth="1"/>
    <col min="9732" max="9732" width="10" style="68" customWidth="1"/>
    <col min="9733" max="9733" width="2.42578125" style="68" customWidth="1"/>
    <col min="9734" max="9734" width="8" style="68" customWidth="1"/>
    <col min="9735" max="9735" width="12.28515625" style="68" customWidth="1"/>
    <col min="9736" max="9736" width="0.140625" style="68" customWidth="1"/>
    <col min="9737" max="9737" width="7.7109375" style="68" customWidth="1"/>
    <col min="9738" max="9738" width="11.28515625" style="68" customWidth="1"/>
    <col min="9739" max="9739" width="3.85546875" style="68" customWidth="1"/>
    <col min="9740" max="9740" width="6" style="68" customWidth="1"/>
    <col min="9741" max="9741" width="2.42578125" style="68" customWidth="1"/>
    <col min="9742" max="9742" width="3" style="68" customWidth="1"/>
    <col min="9743" max="9743" width="0.28515625" style="68" customWidth="1"/>
    <col min="9744" max="9744" width="9.140625" style="68" customWidth="1"/>
    <col min="9745" max="9745" width="0.28515625" style="68" customWidth="1"/>
    <col min="9746" max="9746" width="3.28515625" style="68" customWidth="1"/>
    <col min="9747" max="9980" width="9.140625" style="68"/>
    <col min="9981" max="9981" width="3.28515625" style="68" customWidth="1"/>
    <col min="9982" max="9982" width="6.140625" style="68" customWidth="1"/>
    <col min="9983" max="9983" width="3.28515625" style="68" customWidth="1"/>
    <col min="9984" max="9984" width="22" style="68" customWidth="1"/>
    <col min="9985" max="9985" width="5.140625" style="68" customWidth="1"/>
    <col min="9986" max="9986" width="4" style="68" customWidth="1"/>
    <col min="9987" max="9987" width="9.140625" style="68" customWidth="1"/>
    <col min="9988" max="9988" width="10" style="68" customWidth="1"/>
    <col min="9989" max="9989" width="2.42578125" style="68" customWidth="1"/>
    <col min="9990" max="9990" width="8" style="68" customWidth="1"/>
    <col min="9991" max="9991" width="12.28515625" style="68" customWidth="1"/>
    <col min="9992" max="9992" width="0.140625" style="68" customWidth="1"/>
    <col min="9993" max="9993" width="7.7109375" style="68" customWidth="1"/>
    <col min="9994" max="9994" width="11.28515625" style="68" customWidth="1"/>
    <col min="9995" max="9995" width="3.85546875" style="68" customWidth="1"/>
    <col min="9996" max="9996" width="6" style="68" customWidth="1"/>
    <col min="9997" max="9997" width="2.42578125" style="68" customWidth="1"/>
    <col min="9998" max="9998" width="3" style="68" customWidth="1"/>
    <col min="9999" max="9999" width="0.28515625" style="68" customWidth="1"/>
    <col min="10000" max="10000" width="9.140625" style="68" customWidth="1"/>
    <col min="10001" max="10001" width="0.28515625" style="68" customWidth="1"/>
    <col min="10002" max="10002" width="3.28515625" style="68" customWidth="1"/>
    <col min="10003" max="10236" width="9.140625" style="68"/>
    <col min="10237" max="10237" width="3.28515625" style="68" customWidth="1"/>
    <col min="10238" max="10238" width="6.140625" style="68" customWidth="1"/>
    <col min="10239" max="10239" width="3.28515625" style="68" customWidth="1"/>
    <col min="10240" max="10240" width="22" style="68" customWidth="1"/>
    <col min="10241" max="10241" width="5.140625" style="68" customWidth="1"/>
    <col min="10242" max="10242" width="4" style="68" customWidth="1"/>
    <col min="10243" max="10243" width="9.140625" style="68" customWidth="1"/>
    <col min="10244" max="10244" width="10" style="68" customWidth="1"/>
    <col min="10245" max="10245" width="2.42578125" style="68" customWidth="1"/>
    <col min="10246" max="10246" width="8" style="68" customWidth="1"/>
    <col min="10247" max="10247" width="12.28515625" style="68" customWidth="1"/>
    <col min="10248" max="10248" width="0.140625" style="68" customWidth="1"/>
    <col min="10249" max="10249" width="7.7109375" style="68" customWidth="1"/>
    <col min="10250" max="10250" width="11.28515625" style="68" customWidth="1"/>
    <col min="10251" max="10251" width="3.85546875" style="68" customWidth="1"/>
    <col min="10252" max="10252" width="6" style="68" customWidth="1"/>
    <col min="10253" max="10253" width="2.42578125" style="68" customWidth="1"/>
    <col min="10254" max="10254" width="3" style="68" customWidth="1"/>
    <col min="10255" max="10255" width="0.28515625" style="68" customWidth="1"/>
    <col min="10256" max="10256" width="9.140625" style="68" customWidth="1"/>
    <col min="10257" max="10257" width="0.28515625" style="68" customWidth="1"/>
    <col min="10258" max="10258" width="3.28515625" style="68" customWidth="1"/>
    <col min="10259" max="10492" width="9.140625" style="68"/>
    <col min="10493" max="10493" width="3.28515625" style="68" customWidth="1"/>
    <col min="10494" max="10494" width="6.140625" style="68" customWidth="1"/>
    <col min="10495" max="10495" width="3.28515625" style="68" customWidth="1"/>
    <col min="10496" max="10496" width="22" style="68" customWidth="1"/>
    <col min="10497" max="10497" width="5.140625" style="68" customWidth="1"/>
    <col min="10498" max="10498" width="4" style="68" customWidth="1"/>
    <col min="10499" max="10499" width="9.140625" style="68" customWidth="1"/>
    <col min="10500" max="10500" width="10" style="68" customWidth="1"/>
    <col min="10501" max="10501" width="2.42578125" style="68" customWidth="1"/>
    <col min="10502" max="10502" width="8" style="68" customWidth="1"/>
    <col min="10503" max="10503" width="12.28515625" style="68" customWidth="1"/>
    <col min="10504" max="10504" width="0.140625" style="68" customWidth="1"/>
    <col min="10505" max="10505" width="7.7109375" style="68" customWidth="1"/>
    <col min="10506" max="10506" width="11.28515625" style="68" customWidth="1"/>
    <col min="10507" max="10507" width="3.85546875" style="68" customWidth="1"/>
    <col min="10508" max="10508" width="6" style="68" customWidth="1"/>
    <col min="10509" max="10509" width="2.42578125" style="68" customWidth="1"/>
    <col min="10510" max="10510" width="3" style="68" customWidth="1"/>
    <col min="10511" max="10511" width="0.28515625" style="68" customWidth="1"/>
    <col min="10512" max="10512" width="9.140625" style="68" customWidth="1"/>
    <col min="10513" max="10513" width="0.28515625" style="68" customWidth="1"/>
    <col min="10514" max="10514" width="3.28515625" style="68" customWidth="1"/>
    <col min="10515" max="10748" width="9.140625" style="68"/>
    <col min="10749" max="10749" width="3.28515625" style="68" customWidth="1"/>
    <col min="10750" max="10750" width="6.140625" style="68" customWidth="1"/>
    <col min="10751" max="10751" width="3.28515625" style="68" customWidth="1"/>
    <col min="10752" max="10752" width="22" style="68" customWidth="1"/>
    <col min="10753" max="10753" width="5.140625" style="68" customWidth="1"/>
    <col min="10754" max="10754" width="4" style="68" customWidth="1"/>
    <col min="10755" max="10755" width="9.140625" style="68" customWidth="1"/>
    <col min="10756" max="10756" width="10" style="68" customWidth="1"/>
    <col min="10757" max="10757" width="2.42578125" style="68" customWidth="1"/>
    <col min="10758" max="10758" width="8" style="68" customWidth="1"/>
    <col min="10759" max="10759" width="12.28515625" style="68" customWidth="1"/>
    <col min="10760" max="10760" width="0.140625" style="68" customWidth="1"/>
    <col min="10761" max="10761" width="7.7109375" style="68" customWidth="1"/>
    <col min="10762" max="10762" width="11.28515625" style="68" customWidth="1"/>
    <col min="10763" max="10763" width="3.85546875" style="68" customWidth="1"/>
    <col min="10764" max="10764" width="6" style="68" customWidth="1"/>
    <col min="10765" max="10765" width="2.42578125" style="68" customWidth="1"/>
    <col min="10766" max="10766" width="3" style="68" customWidth="1"/>
    <col min="10767" max="10767" width="0.28515625" style="68" customWidth="1"/>
    <col min="10768" max="10768" width="9.140625" style="68" customWidth="1"/>
    <col min="10769" max="10769" width="0.28515625" style="68" customWidth="1"/>
    <col min="10770" max="10770" width="3.28515625" style="68" customWidth="1"/>
    <col min="10771" max="11004" width="9.140625" style="68"/>
    <col min="11005" max="11005" width="3.28515625" style="68" customWidth="1"/>
    <col min="11006" max="11006" width="6.140625" style="68" customWidth="1"/>
    <col min="11007" max="11007" width="3.28515625" style="68" customWidth="1"/>
    <col min="11008" max="11008" width="22" style="68" customWidth="1"/>
    <col min="11009" max="11009" width="5.140625" style="68" customWidth="1"/>
    <col min="11010" max="11010" width="4" style="68" customWidth="1"/>
    <col min="11011" max="11011" width="9.140625" style="68" customWidth="1"/>
    <col min="11012" max="11012" width="10" style="68" customWidth="1"/>
    <col min="11013" max="11013" width="2.42578125" style="68" customWidth="1"/>
    <col min="11014" max="11014" width="8" style="68" customWidth="1"/>
    <col min="11015" max="11015" width="12.28515625" style="68" customWidth="1"/>
    <col min="11016" max="11016" width="0.140625" style="68" customWidth="1"/>
    <col min="11017" max="11017" width="7.7109375" style="68" customWidth="1"/>
    <col min="11018" max="11018" width="11.28515625" style="68" customWidth="1"/>
    <col min="11019" max="11019" width="3.85546875" style="68" customWidth="1"/>
    <col min="11020" max="11020" width="6" style="68" customWidth="1"/>
    <col min="11021" max="11021" width="2.42578125" style="68" customWidth="1"/>
    <col min="11022" max="11022" width="3" style="68" customWidth="1"/>
    <col min="11023" max="11023" width="0.28515625" style="68" customWidth="1"/>
    <col min="11024" max="11024" width="9.140625" style="68" customWidth="1"/>
    <col min="11025" max="11025" width="0.28515625" style="68" customWidth="1"/>
    <col min="11026" max="11026" width="3.28515625" style="68" customWidth="1"/>
    <col min="11027" max="11260" width="9.140625" style="68"/>
    <col min="11261" max="11261" width="3.28515625" style="68" customWidth="1"/>
    <col min="11262" max="11262" width="6.140625" style="68" customWidth="1"/>
    <col min="11263" max="11263" width="3.28515625" style="68" customWidth="1"/>
    <col min="11264" max="11264" width="22" style="68" customWidth="1"/>
    <col min="11265" max="11265" width="5.140625" style="68" customWidth="1"/>
    <col min="11266" max="11266" width="4" style="68" customWidth="1"/>
    <col min="11267" max="11267" width="9.140625" style="68" customWidth="1"/>
    <col min="11268" max="11268" width="10" style="68" customWidth="1"/>
    <col min="11269" max="11269" width="2.42578125" style="68" customWidth="1"/>
    <col min="11270" max="11270" width="8" style="68" customWidth="1"/>
    <col min="11271" max="11271" width="12.28515625" style="68" customWidth="1"/>
    <col min="11272" max="11272" width="0.140625" style="68" customWidth="1"/>
    <col min="11273" max="11273" width="7.7109375" style="68" customWidth="1"/>
    <col min="11274" max="11274" width="11.28515625" style="68" customWidth="1"/>
    <col min="11275" max="11275" width="3.85546875" style="68" customWidth="1"/>
    <col min="11276" max="11276" width="6" style="68" customWidth="1"/>
    <col min="11277" max="11277" width="2.42578125" style="68" customWidth="1"/>
    <col min="11278" max="11278" width="3" style="68" customWidth="1"/>
    <col min="11279" max="11279" width="0.28515625" style="68" customWidth="1"/>
    <col min="11280" max="11280" width="9.140625" style="68" customWidth="1"/>
    <col min="11281" max="11281" width="0.28515625" style="68" customWidth="1"/>
    <col min="11282" max="11282" width="3.28515625" style="68" customWidth="1"/>
    <col min="11283" max="11516" width="9.140625" style="68"/>
    <col min="11517" max="11517" width="3.28515625" style="68" customWidth="1"/>
    <col min="11518" max="11518" width="6.140625" style="68" customWidth="1"/>
    <col min="11519" max="11519" width="3.28515625" style="68" customWidth="1"/>
    <col min="11520" max="11520" width="22" style="68" customWidth="1"/>
    <col min="11521" max="11521" width="5.140625" style="68" customWidth="1"/>
    <col min="11522" max="11522" width="4" style="68" customWidth="1"/>
    <col min="11523" max="11523" width="9.140625" style="68" customWidth="1"/>
    <col min="11524" max="11524" width="10" style="68" customWidth="1"/>
    <col min="11525" max="11525" width="2.42578125" style="68" customWidth="1"/>
    <col min="11526" max="11526" width="8" style="68" customWidth="1"/>
    <col min="11527" max="11527" width="12.28515625" style="68" customWidth="1"/>
    <col min="11528" max="11528" width="0.140625" style="68" customWidth="1"/>
    <col min="11529" max="11529" width="7.7109375" style="68" customWidth="1"/>
    <col min="11530" max="11530" width="11.28515625" style="68" customWidth="1"/>
    <col min="11531" max="11531" width="3.85546875" style="68" customWidth="1"/>
    <col min="11532" max="11532" width="6" style="68" customWidth="1"/>
    <col min="11533" max="11533" width="2.42578125" style="68" customWidth="1"/>
    <col min="11534" max="11534" width="3" style="68" customWidth="1"/>
    <col min="11535" max="11535" width="0.28515625" style="68" customWidth="1"/>
    <col min="11536" max="11536" width="9.140625" style="68" customWidth="1"/>
    <col min="11537" max="11537" width="0.28515625" style="68" customWidth="1"/>
    <col min="11538" max="11538" width="3.28515625" style="68" customWidth="1"/>
    <col min="11539" max="11772" width="9.140625" style="68"/>
    <col min="11773" max="11773" width="3.28515625" style="68" customWidth="1"/>
    <col min="11774" max="11774" width="6.140625" style="68" customWidth="1"/>
    <col min="11775" max="11775" width="3.28515625" style="68" customWidth="1"/>
    <col min="11776" max="11776" width="22" style="68" customWidth="1"/>
    <col min="11777" max="11777" width="5.140625" style="68" customWidth="1"/>
    <col min="11778" max="11778" width="4" style="68" customWidth="1"/>
    <col min="11779" max="11779" width="9.140625" style="68" customWidth="1"/>
    <col min="11780" max="11780" width="10" style="68" customWidth="1"/>
    <col min="11781" max="11781" width="2.42578125" style="68" customWidth="1"/>
    <col min="11782" max="11782" width="8" style="68" customWidth="1"/>
    <col min="11783" max="11783" width="12.28515625" style="68" customWidth="1"/>
    <col min="11784" max="11784" width="0.140625" style="68" customWidth="1"/>
    <col min="11785" max="11785" width="7.7109375" style="68" customWidth="1"/>
    <col min="11786" max="11786" width="11.28515625" style="68" customWidth="1"/>
    <col min="11787" max="11787" width="3.85546875" style="68" customWidth="1"/>
    <col min="11788" max="11788" width="6" style="68" customWidth="1"/>
    <col min="11789" max="11789" width="2.42578125" style="68" customWidth="1"/>
    <col min="11790" max="11790" width="3" style="68" customWidth="1"/>
    <col min="11791" max="11791" width="0.28515625" style="68" customWidth="1"/>
    <col min="11792" max="11792" width="9.140625" style="68" customWidth="1"/>
    <col min="11793" max="11793" width="0.28515625" style="68" customWidth="1"/>
    <col min="11794" max="11794" width="3.28515625" style="68" customWidth="1"/>
    <col min="11795" max="12028" width="9.140625" style="68"/>
    <col min="12029" max="12029" width="3.28515625" style="68" customWidth="1"/>
    <col min="12030" max="12030" width="6.140625" style="68" customWidth="1"/>
    <col min="12031" max="12031" width="3.28515625" style="68" customWidth="1"/>
    <col min="12032" max="12032" width="22" style="68" customWidth="1"/>
    <col min="12033" max="12033" width="5.140625" style="68" customWidth="1"/>
    <col min="12034" max="12034" width="4" style="68" customWidth="1"/>
    <col min="12035" max="12035" width="9.140625" style="68" customWidth="1"/>
    <col min="12036" max="12036" width="10" style="68" customWidth="1"/>
    <col min="12037" max="12037" width="2.42578125" style="68" customWidth="1"/>
    <col min="12038" max="12038" width="8" style="68" customWidth="1"/>
    <col min="12039" max="12039" width="12.28515625" style="68" customWidth="1"/>
    <col min="12040" max="12040" width="0.140625" style="68" customWidth="1"/>
    <col min="12041" max="12041" width="7.7109375" style="68" customWidth="1"/>
    <col min="12042" max="12042" width="11.28515625" style="68" customWidth="1"/>
    <col min="12043" max="12043" width="3.85546875" style="68" customWidth="1"/>
    <col min="12044" max="12044" width="6" style="68" customWidth="1"/>
    <col min="12045" max="12045" width="2.42578125" style="68" customWidth="1"/>
    <col min="12046" max="12046" width="3" style="68" customWidth="1"/>
    <col min="12047" max="12047" width="0.28515625" style="68" customWidth="1"/>
    <col min="12048" max="12048" width="9.140625" style="68" customWidth="1"/>
    <col min="12049" max="12049" width="0.28515625" style="68" customWidth="1"/>
    <col min="12050" max="12050" width="3.28515625" style="68" customWidth="1"/>
    <col min="12051" max="12284" width="9.140625" style="68"/>
    <col min="12285" max="12285" width="3.28515625" style="68" customWidth="1"/>
    <col min="12286" max="12286" width="6.140625" style="68" customWidth="1"/>
    <col min="12287" max="12287" width="3.28515625" style="68" customWidth="1"/>
    <col min="12288" max="12288" width="22" style="68" customWidth="1"/>
    <col min="12289" max="12289" width="5.140625" style="68" customWidth="1"/>
    <col min="12290" max="12290" width="4" style="68" customWidth="1"/>
    <col min="12291" max="12291" width="9.140625" style="68" customWidth="1"/>
    <col min="12292" max="12292" width="10" style="68" customWidth="1"/>
    <col min="12293" max="12293" width="2.42578125" style="68" customWidth="1"/>
    <col min="12294" max="12294" width="8" style="68" customWidth="1"/>
    <col min="12295" max="12295" width="12.28515625" style="68" customWidth="1"/>
    <col min="12296" max="12296" width="0.140625" style="68" customWidth="1"/>
    <col min="12297" max="12297" width="7.7109375" style="68" customWidth="1"/>
    <col min="12298" max="12298" width="11.28515625" style="68" customWidth="1"/>
    <col min="12299" max="12299" width="3.85546875" style="68" customWidth="1"/>
    <col min="12300" max="12300" width="6" style="68" customWidth="1"/>
    <col min="12301" max="12301" width="2.42578125" style="68" customWidth="1"/>
    <col min="12302" max="12302" width="3" style="68" customWidth="1"/>
    <col min="12303" max="12303" width="0.28515625" style="68" customWidth="1"/>
    <col min="12304" max="12304" width="9.140625" style="68" customWidth="1"/>
    <col min="12305" max="12305" width="0.28515625" style="68" customWidth="1"/>
    <col min="12306" max="12306" width="3.28515625" style="68" customWidth="1"/>
    <col min="12307" max="12540" width="9.140625" style="68"/>
    <col min="12541" max="12541" width="3.28515625" style="68" customWidth="1"/>
    <col min="12542" max="12542" width="6.140625" style="68" customWidth="1"/>
    <col min="12543" max="12543" width="3.28515625" style="68" customWidth="1"/>
    <col min="12544" max="12544" width="22" style="68" customWidth="1"/>
    <col min="12545" max="12545" width="5.140625" style="68" customWidth="1"/>
    <col min="12546" max="12546" width="4" style="68" customWidth="1"/>
    <col min="12547" max="12547" width="9.140625" style="68" customWidth="1"/>
    <col min="12548" max="12548" width="10" style="68" customWidth="1"/>
    <col min="12549" max="12549" width="2.42578125" style="68" customWidth="1"/>
    <col min="12550" max="12550" width="8" style="68" customWidth="1"/>
    <col min="12551" max="12551" width="12.28515625" style="68" customWidth="1"/>
    <col min="12552" max="12552" width="0.140625" style="68" customWidth="1"/>
    <col min="12553" max="12553" width="7.7109375" style="68" customWidth="1"/>
    <col min="12554" max="12554" width="11.28515625" style="68" customWidth="1"/>
    <col min="12555" max="12555" width="3.85546875" style="68" customWidth="1"/>
    <col min="12556" max="12556" width="6" style="68" customWidth="1"/>
    <col min="12557" max="12557" width="2.42578125" style="68" customWidth="1"/>
    <col min="12558" max="12558" width="3" style="68" customWidth="1"/>
    <col min="12559" max="12559" width="0.28515625" style="68" customWidth="1"/>
    <col min="12560" max="12560" width="9.140625" style="68" customWidth="1"/>
    <col min="12561" max="12561" width="0.28515625" style="68" customWidth="1"/>
    <col min="12562" max="12562" width="3.28515625" style="68" customWidth="1"/>
    <col min="12563" max="12796" width="9.140625" style="68"/>
    <col min="12797" max="12797" width="3.28515625" style="68" customWidth="1"/>
    <col min="12798" max="12798" width="6.140625" style="68" customWidth="1"/>
    <col min="12799" max="12799" width="3.28515625" style="68" customWidth="1"/>
    <col min="12800" max="12800" width="22" style="68" customWidth="1"/>
    <col min="12801" max="12801" width="5.140625" style="68" customWidth="1"/>
    <col min="12802" max="12802" width="4" style="68" customWidth="1"/>
    <col min="12803" max="12803" width="9.140625" style="68" customWidth="1"/>
    <col min="12804" max="12804" width="10" style="68" customWidth="1"/>
    <col min="12805" max="12805" width="2.42578125" style="68" customWidth="1"/>
    <col min="12806" max="12806" width="8" style="68" customWidth="1"/>
    <col min="12807" max="12807" width="12.28515625" style="68" customWidth="1"/>
    <col min="12808" max="12808" width="0.140625" style="68" customWidth="1"/>
    <col min="12809" max="12809" width="7.7109375" style="68" customWidth="1"/>
    <col min="12810" max="12810" width="11.28515625" style="68" customWidth="1"/>
    <col min="12811" max="12811" width="3.85546875" style="68" customWidth="1"/>
    <col min="12812" max="12812" width="6" style="68" customWidth="1"/>
    <col min="12813" max="12813" width="2.42578125" style="68" customWidth="1"/>
    <col min="12814" max="12814" width="3" style="68" customWidth="1"/>
    <col min="12815" max="12815" width="0.28515625" style="68" customWidth="1"/>
    <col min="12816" max="12816" width="9.140625" style="68" customWidth="1"/>
    <col min="12817" max="12817" width="0.28515625" style="68" customWidth="1"/>
    <col min="12818" max="12818" width="3.28515625" style="68" customWidth="1"/>
    <col min="12819" max="13052" width="9.140625" style="68"/>
    <col min="13053" max="13053" width="3.28515625" style="68" customWidth="1"/>
    <col min="13054" max="13054" width="6.140625" style="68" customWidth="1"/>
    <col min="13055" max="13055" width="3.28515625" style="68" customWidth="1"/>
    <col min="13056" max="13056" width="22" style="68" customWidth="1"/>
    <col min="13057" max="13057" width="5.140625" style="68" customWidth="1"/>
    <col min="13058" max="13058" width="4" style="68" customWidth="1"/>
    <col min="13059" max="13059" width="9.140625" style="68" customWidth="1"/>
    <col min="13060" max="13060" width="10" style="68" customWidth="1"/>
    <col min="13061" max="13061" width="2.42578125" style="68" customWidth="1"/>
    <col min="13062" max="13062" width="8" style="68" customWidth="1"/>
    <col min="13063" max="13063" width="12.28515625" style="68" customWidth="1"/>
    <col min="13064" max="13064" width="0.140625" style="68" customWidth="1"/>
    <col min="13065" max="13065" width="7.7109375" style="68" customWidth="1"/>
    <col min="13066" max="13066" width="11.28515625" style="68" customWidth="1"/>
    <col min="13067" max="13067" width="3.85546875" style="68" customWidth="1"/>
    <col min="13068" max="13068" width="6" style="68" customWidth="1"/>
    <col min="13069" max="13069" width="2.42578125" style="68" customWidth="1"/>
    <col min="13070" max="13070" width="3" style="68" customWidth="1"/>
    <col min="13071" max="13071" width="0.28515625" style="68" customWidth="1"/>
    <col min="13072" max="13072" width="9.140625" style="68" customWidth="1"/>
    <col min="13073" max="13073" width="0.28515625" style="68" customWidth="1"/>
    <col min="13074" max="13074" width="3.28515625" style="68" customWidth="1"/>
    <col min="13075" max="13308" width="9.140625" style="68"/>
    <col min="13309" max="13309" width="3.28515625" style="68" customWidth="1"/>
    <col min="13310" max="13310" width="6.140625" style="68" customWidth="1"/>
    <col min="13311" max="13311" width="3.28515625" style="68" customWidth="1"/>
    <col min="13312" max="13312" width="22" style="68" customWidth="1"/>
    <col min="13313" max="13313" width="5.140625" style="68" customWidth="1"/>
    <col min="13314" max="13314" width="4" style="68" customWidth="1"/>
    <col min="13315" max="13315" width="9.140625" style="68" customWidth="1"/>
    <col min="13316" max="13316" width="10" style="68" customWidth="1"/>
    <col min="13317" max="13317" width="2.42578125" style="68" customWidth="1"/>
    <col min="13318" max="13318" width="8" style="68" customWidth="1"/>
    <col min="13319" max="13319" width="12.28515625" style="68" customWidth="1"/>
    <col min="13320" max="13320" width="0.140625" style="68" customWidth="1"/>
    <col min="13321" max="13321" width="7.7109375" style="68" customWidth="1"/>
    <col min="13322" max="13322" width="11.28515625" style="68" customWidth="1"/>
    <col min="13323" max="13323" width="3.85546875" style="68" customWidth="1"/>
    <col min="13324" max="13324" width="6" style="68" customWidth="1"/>
    <col min="13325" max="13325" width="2.42578125" style="68" customWidth="1"/>
    <col min="13326" max="13326" width="3" style="68" customWidth="1"/>
    <col min="13327" max="13327" width="0.28515625" style="68" customWidth="1"/>
    <col min="13328" max="13328" width="9.140625" style="68" customWidth="1"/>
    <col min="13329" max="13329" width="0.28515625" style="68" customWidth="1"/>
    <col min="13330" max="13330" width="3.28515625" style="68" customWidth="1"/>
    <col min="13331" max="13564" width="9.140625" style="68"/>
    <col min="13565" max="13565" width="3.28515625" style="68" customWidth="1"/>
    <col min="13566" max="13566" width="6.140625" style="68" customWidth="1"/>
    <col min="13567" max="13567" width="3.28515625" style="68" customWidth="1"/>
    <col min="13568" max="13568" width="22" style="68" customWidth="1"/>
    <col min="13569" max="13569" width="5.140625" style="68" customWidth="1"/>
    <col min="13570" max="13570" width="4" style="68" customWidth="1"/>
    <col min="13571" max="13571" width="9.140625" style="68" customWidth="1"/>
    <col min="13572" max="13572" width="10" style="68" customWidth="1"/>
    <col min="13573" max="13573" width="2.42578125" style="68" customWidth="1"/>
    <col min="13574" max="13574" width="8" style="68" customWidth="1"/>
    <col min="13575" max="13575" width="12.28515625" style="68" customWidth="1"/>
    <col min="13576" max="13576" width="0.140625" style="68" customWidth="1"/>
    <col min="13577" max="13577" width="7.7109375" style="68" customWidth="1"/>
    <col min="13578" max="13578" width="11.28515625" style="68" customWidth="1"/>
    <col min="13579" max="13579" width="3.85546875" style="68" customWidth="1"/>
    <col min="13580" max="13580" width="6" style="68" customWidth="1"/>
    <col min="13581" max="13581" width="2.42578125" style="68" customWidth="1"/>
    <col min="13582" max="13582" width="3" style="68" customWidth="1"/>
    <col min="13583" max="13583" width="0.28515625" style="68" customWidth="1"/>
    <col min="13584" max="13584" width="9.140625" style="68" customWidth="1"/>
    <col min="13585" max="13585" width="0.28515625" style="68" customWidth="1"/>
    <col min="13586" max="13586" width="3.28515625" style="68" customWidth="1"/>
    <col min="13587" max="13820" width="9.140625" style="68"/>
    <col min="13821" max="13821" width="3.28515625" style="68" customWidth="1"/>
    <col min="13822" max="13822" width="6.140625" style="68" customWidth="1"/>
    <col min="13823" max="13823" width="3.28515625" style="68" customWidth="1"/>
    <col min="13824" max="13824" width="22" style="68" customWidth="1"/>
    <col min="13825" max="13825" width="5.140625" style="68" customWidth="1"/>
    <col min="13826" max="13826" width="4" style="68" customWidth="1"/>
    <col min="13827" max="13827" width="9.140625" style="68" customWidth="1"/>
    <col min="13828" max="13828" width="10" style="68" customWidth="1"/>
    <col min="13829" max="13829" width="2.42578125" style="68" customWidth="1"/>
    <col min="13830" max="13830" width="8" style="68" customWidth="1"/>
    <col min="13831" max="13831" width="12.28515625" style="68" customWidth="1"/>
    <col min="13832" max="13832" width="0.140625" style="68" customWidth="1"/>
    <col min="13833" max="13833" width="7.7109375" style="68" customWidth="1"/>
    <col min="13834" max="13834" width="11.28515625" style="68" customWidth="1"/>
    <col min="13835" max="13835" width="3.85546875" style="68" customWidth="1"/>
    <col min="13836" max="13836" width="6" style="68" customWidth="1"/>
    <col min="13837" max="13837" width="2.42578125" style="68" customWidth="1"/>
    <col min="13838" max="13838" width="3" style="68" customWidth="1"/>
    <col min="13839" max="13839" width="0.28515625" style="68" customWidth="1"/>
    <col min="13840" max="13840" width="9.140625" style="68" customWidth="1"/>
    <col min="13841" max="13841" width="0.28515625" style="68" customWidth="1"/>
    <col min="13842" max="13842" width="3.28515625" style="68" customWidth="1"/>
    <col min="13843" max="14076" width="9.140625" style="68"/>
    <col min="14077" max="14077" width="3.28515625" style="68" customWidth="1"/>
    <col min="14078" max="14078" width="6.140625" style="68" customWidth="1"/>
    <col min="14079" max="14079" width="3.28515625" style="68" customWidth="1"/>
    <col min="14080" max="14080" width="22" style="68" customWidth="1"/>
    <col min="14081" max="14081" width="5.140625" style="68" customWidth="1"/>
    <col min="14082" max="14082" width="4" style="68" customWidth="1"/>
    <col min="14083" max="14083" width="9.140625" style="68" customWidth="1"/>
    <col min="14084" max="14084" width="10" style="68" customWidth="1"/>
    <col min="14085" max="14085" width="2.42578125" style="68" customWidth="1"/>
    <col min="14086" max="14086" width="8" style="68" customWidth="1"/>
    <col min="14087" max="14087" width="12.28515625" style="68" customWidth="1"/>
    <col min="14088" max="14088" width="0.140625" style="68" customWidth="1"/>
    <col min="14089" max="14089" width="7.7109375" style="68" customWidth="1"/>
    <col min="14090" max="14090" width="11.28515625" style="68" customWidth="1"/>
    <col min="14091" max="14091" width="3.85546875" style="68" customWidth="1"/>
    <col min="14092" max="14092" width="6" style="68" customWidth="1"/>
    <col min="14093" max="14093" width="2.42578125" style="68" customWidth="1"/>
    <col min="14094" max="14094" width="3" style="68" customWidth="1"/>
    <col min="14095" max="14095" width="0.28515625" style="68" customWidth="1"/>
    <col min="14096" max="14096" width="9.140625" style="68" customWidth="1"/>
    <col min="14097" max="14097" width="0.28515625" style="68" customWidth="1"/>
    <col min="14098" max="14098" width="3.28515625" style="68" customWidth="1"/>
    <col min="14099" max="14332" width="9.140625" style="68"/>
    <col min="14333" max="14333" width="3.28515625" style="68" customWidth="1"/>
    <col min="14334" max="14334" width="6.140625" style="68" customWidth="1"/>
    <col min="14335" max="14335" width="3.28515625" style="68" customWidth="1"/>
    <col min="14336" max="14336" width="22" style="68" customWidth="1"/>
    <col min="14337" max="14337" width="5.140625" style="68" customWidth="1"/>
    <col min="14338" max="14338" width="4" style="68" customWidth="1"/>
    <col min="14339" max="14339" width="9.140625" style="68" customWidth="1"/>
    <col min="14340" max="14340" width="10" style="68" customWidth="1"/>
    <col min="14341" max="14341" width="2.42578125" style="68" customWidth="1"/>
    <col min="14342" max="14342" width="8" style="68" customWidth="1"/>
    <col min="14343" max="14343" width="12.28515625" style="68" customWidth="1"/>
    <col min="14344" max="14344" width="0.140625" style="68" customWidth="1"/>
    <col min="14345" max="14345" width="7.7109375" style="68" customWidth="1"/>
    <col min="14346" max="14346" width="11.28515625" style="68" customWidth="1"/>
    <col min="14347" max="14347" width="3.85546875" style="68" customWidth="1"/>
    <col min="14348" max="14348" width="6" style="68" customWidth="1"/>
    <col min="14349" max="14349" width="2.42578125" style="68" customWidth="1"/>
    <col min="14350" max="14350" width="3" style="68" customWidth="1"/>
    <col min="14351" max="14351" width="0.28515625" style="68" customWidth="1"/>
    <col min="14352" max="14352" width="9.140625" style="68" customWidth="1"/>
    <col min="14353" max="14353" width="0.28515625" style="68" customWidth="1"/>
    <col min="14354" max="14354" width="3.28515625" style="68" customWidth="1"/>
    <col min="14355" max="14588" width="9.140625" style="68"/>
    <col min="14589" max="14589" width="3.28515625" style="68" customWidth="1"/>
    <col min="14590" max="14590" width="6.140625" style="68" customWidth="1"/>
    <col min="14591" max="14591" width="3.28515625" style="68" customWidth="1"/>
    <col min="14592" max="14592" width="22" style="68" customWidth="1"/>
    <col min="14593" max="14593" width="5.140625" style="68" customWidth="1"/>
    <col min="14594" max="14594" width="4" style="68" customWidth="1"/>
    <col min="14595" max="14595" width="9.140625" style="68" customWidth="1"/>
    <col min="14596" max="14596" width="10" style="68" customWidth="1"/>
    <col min="14597" max="14597" width="2.42578125" style="68" customWidth="1"/>
    <col min="14598" max="14598" width="8" style="68" customWidth="1"/>
    <col min="14599" max="14599" width="12.28515625" style="68" customWidth="1"/>
    <col min="14600" max="14600" width="0.140625" style="68" customWidth="1"/>
    <col min="14601" max="14601" width="7.7109375" style="68" customWidth="1"/>
    <col min="14602" max="14602" width="11.28515625" style="68" customWidth="1"/>
    <col min="14603" max="14603" width="3.85546875" style="68" customWidth="1"/>
    <col min="14604" max="14604" width="6" style="68" customWidth="1"/>
    <col min="14605" max="14605" width="2.42578125" style="68" customWidth="1"/>
    <col min="14606" max="14606" width="3" style="68" customWidth="1"/>
    <col min="14607" max="14607" width="0.28515625" style="68" customWidth="1"/>
    <col min="14608" max="14608" width="9.140625" style="68" customWidth="1"/>
    <col min="14609" max="14609" width="0.28515625" style="68" customWidth="1"/>
    <col min="14610" max="14610" width="3.28515625" style="68" customWidth="1"/>
    <col min="14611" max="14844" width="9.140625" style="68"/>
    <col min="14845" max="14845" width="3.28515625" style="68" customWidth="1"/>
    <col min="14846" max="14846" width="6.140625" style="68" customWidth="1"/>
    <col min="14847" max="14847" width="3.28515625" style="68" customWidth="1"/>
    <col min="14848" max="14848" width="22" style="68" customWidth="1"/>
    <col min="14849" max="14849" width="5.140625" style="68" customWidth="1"/>
    <col min="14850" max="14850" width="4" style="68" customWidth="1"/>
    <col min="14851" max="14851" width="9.140625" style="68" customWidth="1"/>
    <col min="14852" max="14852" width="10" style="68" customWidth="1"/>
    <col min="14853" max="14853" width="2.42578125" style="68" customWidth="1"/>
    <col min="14854" max="14854" width="8" style="68" customWidth="1"/>
    <col min="14855" max="14855" width="12.28515625" style="68" customWidth="1"/>
    <col min="14856" max="14856" width="0.140625" style="68" customWidth="1"/>
    <col min="14857" max="14857" width="7.7109375" style="68" customWidth="1"/>
    <col min="14858" max="14858" width="11.28515625" style="68" customWidth="1"/>
    <col min="14859" max="14859" width="3.85546875" style="68" customWidth="1"/>
    <col min="14860" max="14860" width="6" style="68" customWidth="1"/>
    <col min="14861" max="14861" width="2.42578125" style="68" customWidth="1"/>
    <col min="14862" max="14862" width="3" style="68" customWidth="1"/>
    <col min="14863" max="14863" width="0.28515625" style="68" customWidth="1"/>
    <col min="14864" max="14864" width="9.140625" style="68" customWidth="1"/>
    <col min="14865" max="14865" width="0.28515625" style="68" customWidth="1"/>
    <col min="14866" max="14866" width="3.28515625" style="68" customWidth="1"/>
    <col min="14867" max="15100" width="9.140625" style="68"/>
    <col min="15101" max="15101" width="3.28515625" style="68" customWidth="1"/>
    <col min="15102" max="15102" width="6.140625" style="68" customWidth="1"/>
    <col min="15103" max="15103" width="3.28515625" style="68" customWidth="1"/>
    <col min="15104" max="15104" width="22" style="68" customWidth="1"/>
    <col min="15105" max="15105" width="5.140625" style="68" customWidth="1"/>
    <col min="15106" max="15106" width="4" style="68" customWidth="1"/>
    <col min="15107" max="15107" width="9.140625" style="68" customWidth="1"/>
    <col min="15108" max="15108" width="10" style="68" customWidth="1"/>
    <col min="15109" max="15109" width="2.42578125" style="68" customWidth="1"/>
    <col min="15110" max="15110" width="8" style="68" customWidth="1"/>
    <col min="15111" max="15111" width="12.28515625" style="68" customWidth="1"/>
    <col min="15112" max="15112" width="0.140625" style="68" customWidth="1"/>
    <col min="15113" max="15113" width="7.7109375" style="68" customWidth="1"/>
    <col min="15114" max="15114" width="11.28515625" style="68" customWidth="1"/>
    <col min="15115" max="15115" width="3.85546875" style="68" customWidth="1"/>
    <col min="15116" max="15116" width="6" style="68" customWidth="1"/>
    <col min="15117" max="15117" width="2.42578125" style="68" customWidth="1"/>
    <col min="15118" max="15118" width="3" style="68" customWidth="1"/>
    <col min="15119" max="15119" width="0.28515625" style="68" customWidth="1"/>
    <col min="15120" max="15120" width="9.140625" style="68" customWidth="1"/>
    <col min="15121" max="15121" width="0.28515625" style="68" customWidth="1"/>
    <col min="15122" max="15122" width="3.28515625" style="68" customWidth="1"/>
    <col min="15123" max="15356" width="9.140625" style="68"/>
    <col min="15357" max="15357" width="3.28515625" style="68" customWidth="1"/>
    <col min="15358" max="15358" width="6.140625" style="68" customWidth="1"/>
    <col min="15359" max="15359" width="3.28515625" style="68" customWidth="1"/>
    <col min="15360" max="15360" width="22" style="68" customWidth="1"/>
    <col min="15361" max="15361" width="5.140625" style="68" customWidth="1"/>
    <col min="15362" max="15362" width="4" style="68" customWidth="1"/>
    <col min="15363" max="15363" width="9.140625" style="68" customWidth="1"/>
    <col min="15364" max="15364" width="10" style="68" customWidth="1"/>
    <col min="15365" max="15365" width="2.42578125" style="68" customWidth="1"/>
    <col min="15366" max="15366" width="8" style="68" customWidth="1"/>
    <col min="15367" max="15367" width="12.28515625" style="68" customWidth="1"/>
    <col min="15368" max="15368" width="0.140625" style="68" customWidth="1"/>
    <col min="15369" max="15369" width="7.7109375" style="68" customWidth="1"/>
    <col min="15370" max="15370" width="11.28515625" style="68" customWidth="1"/>
    <col min="15371" max="15371" width="3.85546875" style="68" customWidth="1"/>
    <col min="15372" max="15372" width="6" style="68" customWidth="1"/>
    <col min="15373" max="15373" width="2.42578125" style="68" customWidth="1"/>
    <col min="15374" max="15374" width="3" style="68" customWidth="1"/>
    <col min="15375" max="15375" width="0.28515625" style="68" customWidth="1"/>
    <col min="15376" max="15376" width="9.140625" style="68" customWidth="1"/>
    <col min="15377" max="15377" width="0.28515625" style="68" customWidth="1"/>
    <col min="15378" max="15378" width="3.28515625" style="68" customWidth="1"/>
    <col min="15379" max="15612" width="9.140625" style="68"/>
    <col min="15613" max="15613" width="3.28515625" style="68" customWidth="1"/>
    <col min="15614" max="15614" width="6.140625" style="68" customWidth="1"/>
    <col min="15615" max="15615" width="3.28515625" style="68" customWidth="1"/>
    <col min="15616" max="15616" width="22" style="68" customWidth="1"/>
    <col min="15617" max="15617" width="5.140625" style="68" customWidth="1"/>
    <col min="15618" max="15618" width="4" style="68" customWidth="1"/>
    <col min="15619" max="15619" width="9.140625" style="68" customWidth="1"/>
    <col min="15620" max="15620" width="10" style="68" customWidth="1"/>
    <col min="15621" max="15621" width="2.42578125" style="68" customWidth="1"/>
    <col min="15622" max="15622" width="8" style="68" customWidth="1"/>
    <col min="15623" max="15623" width="12.28515625" style="68" customWidth="1"/>
    <col min="15624" max="15624" width="0.140625" style="68" customWidth="1"/>
    <col min="15625" max="15625" width="7.7109375" style="68" customWidth="1"/>
    <col min="15626" max="15626" width="11.28515625" style="68" customWidth="1"/>
    <col min="15627" max="15627" width="3.85546875" style="68" customWidth="1"/>
    <col min="15628" max="15628" width="6" style="68" customWidth="1"/>
    <col min="15629" max="15629" width="2.42578125" style="68" customWidth="1"/>
    <col min="15630" max="15630" width="3" style="68" customWidth="1"/>
    <col min="15631" max="15631" width="0.28515625" style="68" customWidth="1"/>
    <col min="15632" max="15632" width="9.140625" style="68" customWidth="1"/>
    <col min="15633" max="15633" width="0.28515625" style="68" customWidth="1"/>
    <col min="15634" max="15634" width="3.28515625" style="68" customWidth="1"/>
    <col min="15635" max="15868" width="9.140625" style="68"/>
    <col min="15869" max="15869" width="3.28515625" style="68" customWidth="1"/>
    <col min="15870" max="15870" width="6.140625" style="68" customWidth="1"/>
    <col min="15871" max="15871" width="3.28515625" style="68" customWidth="1"/>
    <col min="15872" max="15872" width="22" style="68" customWidth="1"/>
    <col min="15873" max="15873" width="5.140625" style="68" customWidth="1"/>
    <col min="15874" max="15874" width="4" style="68" customWidth="1"/>
    <col min="15875" max="15875" width="9.140625" style="68" customWidth="1"/>
    <col min="15876" max="15876" width="10" style="68" customWidth="1"/>
    <col min="15877" max="15877" width="2.42578125" style="68" customWidth="1"/>
    <col min="15878" max="15878" width="8" style="68" customWidth="1"/>
    <col min="15879" max="15879" width="12.28515625" style="68" customWidth="1"/>
    <col min="15880" max="15880" width="0.140625" style="68" customWidth="1"/>
    <col min="15881" max="15881" width="7.7109375" style="68" customWidth="1"/>
    <col min="15882" max="15882" width="11.28515625" style="68" customWidth="1"/>
    <col min="15883" max="15883" width="3.85546875" style="68" customWidth="1"/>
    <col min="15884" max="15884" width="6" style="68" customWidth="1"/>
    <col min="15885" max="15885" width="2.42578125" style="68" customWidth="1"/>
    <col min="15886" max="15886" width="3" style="68" customWidth="1"/>
    <col min="15887" max="15887" width="0.28515625" style="68" customWidth="1"/>
    <col min="15888" max="15888" width="9.140625" style="68" customWidth="1"/>
    <col min="15889" max="15889" width="0.28515625" style="68" customWidth="1"/>
    <col min="15890" max="15890" width="3.28515625" style="68" customWidth="1"/>
    <col min="15891" max="16124" width="9.140625" style="68"/>
    <col min="16125" max="16125" width="3.28515625" style="68" customWidth="1"/>
    <col min="16126" max="16126" width="6.140625" style="68" customWidth="1"/>
    <col min="16127" max="16127" width="3.28515625" style="68" customWidth="1"/>
    <col min="16128" max="16128" width="22" style="68" customWidth="1"/>
    <col min="16129" max="16129" width="5.140625" style="68" customWidth="1"/>
    <col min="16130" max="16130" width="4" style="68" customWidth="1"/>
    <col min="16131" max="16131" width="9.140625" style="68" customWidth="1"/>
    <col min="16132" max="16132" width="10" style="68" customWidth="1"/>
    <col min="16133" max="16133" width="2.42578125" style="68" customWidth="1"/>
    <col min="16134" max="16134" width="8" style="68" customWidth="1"/>
    <col min="16135" max="16135" width="12.28515625" style="68" customWidth="1"/>
    <col min="16136" max="16136" width="0.140625" style="68" customWidth="1"/>
    <col min="16137" max="16137" width="7.7109375" style="68" customWidth="1"/>
    <col min="16138" max="16138" width="11.28515625" style="68" customWidth="1"/>
    <col min="16139" max="16139" width="3.85546875" style="68" customWidth="1"/>
    <col min="16140" max="16140" width="6" style="68" customWidth="1"/>
    <col min="16141" max="16141" width="2.42578125" style="68" customWidth="1"/>
    <col min="16142" max="16142" width="3" style="68" customWidth="1"/>
    <col min="16143" max="16143" width="0.28515625" style="68" customWidth="1"/>
    <col min="16144" max="16144" width="9.140625" style="68" customWidth="1"/>
    <col min="16145" max="16145" width="0.28515625" style="68" customWidth="1"/>
    <col min="16146" max="16146" width="3.28515625" style="68" customWidth="1"/>
    <col min="16147" max="16384" width="9.140625" style="68"/>
  </cols>
  <sheetData>
    <row r="1" spans="1:18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16.5" customHeight="1">
      <c r="A2" s="13"/>
      <c r="B2" s="198" t="s">
        <v>332</v>
      </c>
      <c r="C2" s="199"/>
      <c r="D2" s="199"/>
      <c r="E2" s="200"/>
      <c r="F2" s="200"/>
      <c r="G2" s="13"/>
      <c r="H2" s="13"/>
      <c r="I2" s="13"/>
      <c r="J2" s="13"/>
      <c r="K2" s="13"/>
      <c r="L2" s="13"/>
      <c r="M2" s="13"/>
      <c r="N2" s="13"/>
      <c r="O2" s="13"/>
      <c r="P2" s="201"/>
      <c r="Q2" s="202"/>
      <c r="R2" s="202"/>
    </row>
    <row r="3" spans="1:18">
      <c r="A3" s="13"/>
      <c r="B3" s="203" t="s">
        <v>333</v>
      </c>
      <c r="C3" s="204"/>
      <c r="D3" s="204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>
      <c r="A4" s="13"/>
      <c r="B4" s="203" t="s">
        <v>282</v>
      </c>
      <c r="C4" s="204"/>
      <c r="D4" s="20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>
      <c r="A5" s="13"/>
      <c r="B5" s="203" t="s">
        <v>343</v>
      </c>
      <c r="C5" s="204"/>
      <c r="D5" s="20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spans="1: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18">
      <c r="A7" s="13"/>
      <c r="B7" s="205" t="s">
        <v>283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</row>
    <row r="8" spans="1:18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18" ht="15" customHeight="1">
      <c r="A9" s="13"/>
      <c r="B9" s="207" t="s">
        <v>451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</row>
    <row r="10" spans="1:18" ht="1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ht="15" customHeight="1">
      <c r="A11" s="13"/>
      <c r="B11" s="209" t="s">
        <v>284</v>
      </c>
      <c r="C11" s="210"/>
      <c r="D11" s="210"/>
      <c r="E11" s="210"/>
      <c r="F11" s="210" t="s">
        <v>285</v>
      </c>
      <c r="G11" s="210"/>
      <c r="H11" s="210" t="s">
        <v>286</v>
      </c>
      <c r="I11" s="210"/>
      <c r="J11" s="210"/>
      <c r="K11" s="210"/>
      <c r="L11" s="210"/>
      <c r="M11" s="210"/>
      <c r="N11" s="210"/>
      <c r="O11" s="210" t="s">
        <v>429</v>
      </c>
      <c r="P11" s="210"/>
      <c r="Q11" s="210"/>
      <c r="R11" s="151"/>
    </row>
    <row r="12" spans="1:18" ht="30" customHeight="1">
      <c r="A12" s="13"/>
      <c r="B12" s="211"/>
      <c r="C12" s="212"/>
      <c r="D12" s="212"/>
      <c r="E12" s="212"/>
      <c r="F12" s="212"/>
      <c r="G12" s="212"/>
      <c r="H12" s="212" t="s">
        <v>287</v>
      </c>
      <c r="I12" s="212"/>
      <c r="J12" s="148" t="s">
        <v>288</v>
      </c>
      <c r="K12" s="212" t="s">
        <v>289</v>
      </c>
      <c r="L12" s="212"/>
      <c r="M12" s="148" t="s">
        <v>288</v>
      </c>
      <c r="N12" s="212" t="s">
        <v>290</v>
      </c>
      <c r="O12" s="212"/>
      <c r="P12" s="212"/>
      <c r="Q12" s="212"/>
      <c r="R12" s="152" t="s">
        <v>430</v>
      </c>
    </row>
    <row r="13" spans="1:18" ht="15" customHeight="1">
      <c r="A13" s="13"/>
      <c r="B13" s="211"/>
      <c r="C13" s="212"/>
      <c r="D13" s="212"/>
      <c r="E13" s="212"/>
      <c r="F13" s="212"/>
      <c r="G13" s="212"/>
      <c r="H13" s="212"/>
      <c r="I13" s="212"/>
      <c r="J13" s="213" t="s">
        <v>291</v>
      </c>
      <c r="K13" s="212"/>
      <c r="L13" s="212"/>
      <c r="M13" s="213" t="s">
        <v>292</v>
      </c>
      <c r="N13" s="212"/>
      <c r="O13" s="212"/>
      <c r="P13" s="212"/>
      <c r="Q13" s="212"/>
      <c r="R13" s="152"/>
    </row>
    <row r="14" spans="1:18" ht="15" customHeight="1">
      <c r="A14" s="13"/>
      <c r="B14" s="211"/>
      <c r="C14" s="212"/>
      <c r="D14" s="212"/>
      <c r="E14" s="212"/>
      <c r="F14" s="212" t="s">
        <v>293</v>
      </c>
      <c r="G14" s="212"/>
      <c r="H14" s="212" t="s">
        <v>294</v>
      </c>
      <c r="I14" s="212"/>
      <c r="J14" s="213"/>
      <c r="K14" s="212" t="s">
        <v>295</v>
      </c>
      <c r="L14" s="212"/>
      <c r="M14" s="213"/>
      <c r="N14" s="148" t="s">
        <v>296</v>
      </c>
      <c r="O14" s="212">
        <v>7</v>
      </c>
      <c r="P14" s="212"/>
      <c r="Q14" s="212"/>
      <c r="R14" s="152">
        <v>8</v>
      </c>
    </row>
    <row r="15" spans="1:18">
      <c r="A15" s="13"/>
      <c r="B15" s="195" t="s">
        <v>297</v>
      </c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7"/>
    </row>
    <row r="16" spans="1:18" ht="15" customHeight="1">
      <c r="A16" s="13"/>
      <c r="B16" s="153" t="s">
        <v>298</v>
      </c>
      <c r="C16" s="184" t="s">
        <v>299</v>
      </c>
      <c r="D16" s="185"/>
      <c r="E16" s="185"/>
      <c r="F16" s="182">
        <v>4629907</v>
      </c>
      <c r="G16" s="182"/>
      <c r="H16" s="182">
        <v>2456676.44</v>
      </c>
      <c r="I16" s="182"/>
      <c r="J16" s="60">
        <f>H16/F16*100</f>
        <v>53.061032111444142</v>
      </c>
      <c r="K16" s="182">
        <v>2423471.19</v>
      </c>
      <c r="L16" s="183"/>
      <c r="M16" s="60">
        <f>K16/F16*100</f>
        <v>52.343841679757283</v>
      </c>
      <c r="N16" s="146">
        <f t="shared" ref="N16:N22" si="0">H16-K16</f>
        <v>33205.25</v>
      </c>
      <c r="O16" s="182">
        <v>4551.38</v>
      </c>
      <c r="P16" s="183"/>
      <c r="Q16" s="183"/>
      <c r="R16" s="154">
        <f>O16+N16</f>
        <v>37756.629999999997</v>
      </c>
    </row>
    <row r="17" spans="1:26" ht="14.25" hidden="1" customHeight="1">
      <c r="A17" s="13"/>
      <c r="B17" s="153" t="s">
        <v>300</v>
      </c>
      <c r="C17" s="184" t="s">
        <v>301</v>
      </c>
      <c r="D17" s="185"/>
      <c r="E17" s="185"/>
      <c r="F17" s="182">
        <f>'Prihodi po izvorima fin.'!D10</f>
        <v>0</v>
      </c>
      <c r="G17" s="182"/>
      <c r="H17" s="182">
        <f>'Prihodi po izvorima fin.'!E10</f>
        <v>0</v>
      </c>
      <c r="I17" s="182"/>
      <c r="J17" s="60"/>
      <c r="K17" s="182">
        <f>'Rashodi po izvorima fin.'!E70</f>
        <v>0</v>
      </c>
      <c r="L17" s="183"/>
      <c r="M17" s="60"/>
      <c r="N17" s="146">
        <f t="shared" si="0"/>
        <v>0</v>
      </c>
      <c r="O17" s="182">
        <v>0</v>
      </c>
      <c r="P17" s="183"/>
      <c r="Q17" s="183"/>
      <c r="R17" s="154">
        <f>O17+N17</f>
        <v>0</v>
      </c>
    </row>
    <row r="18" spans="1:26" ht="15" customHeight="1">
      <c r="A18" s="13"/>
      <c r="B18" s="153" t="s">
        <v>302</v>
      </c>
      <c r="C18" s="184" t="s">
        <v>303</v>
      </c>
      <c r="D18" s="185"/>
      <c r="E18" s="185"/>
      <c r="F18" s="182">
        <v>44835</v>
      </c>
      <c r="G18" s="182"/>
      <c r="H18" s="182">
        <f>'Prihodi po izvorima fin.'!E12</f>
        <v>31718.449999999997</v>
      </c>
      <c r="I18" s="182"/>
      <c r="J18" s="60">
        <f>H18/F18*100</f>
        <v>70.744842199174741</v>
      </c>
      <c r="K18" s="182">
        <f>'Rashodi po izvorima fin.'!E115</f>
        <v>59825.450000000004</v>
      </c>
      <c r="L18" s="183"/>
      <c r="M18" s="60">
        <f>K18/F18*100</f>
        <v>133.43470502955282</v>
      </c>
      <c r="N18" s="146">
        <f t="shared" si="0"/>
        <v>-28107.000000000007</v>
      </c>
      <c r="O18" s="182">
        <v>342107.17</v>
      </c>
      <c r="P18" s="183"/>
      <c r="Q18" s="183"/>
      <c r="R18" s="154">
        <f>O18+N18</f>
        <v>314000.17</v>
      </c>
      <c r="V18" s="180"/>
      <c r="W18" s="181"/>
      <c r="X18" s="181"/>
    </row>
    <row r="19" spans="1:26" ht="15" customHeight="1">
      <c r="A19" s="13"/>
      <c r="B19" s="153" t="s">
        <v>304</v>
      </c>
      <c r="C19" s="184" t="s">
        <v>305</v>
      </c>
      <c r="D19" s="185"/>
      <c r="E19" s="185"/>
      <c r="F19" s="182">
        <v>1298832</v>
      </c>
      <c r="G19" s="182"/>
      <c r="H19" s="182">
        <f>'Prihodi po izvorima fin.'!E18</f>
        <v>255226.13</v>
      </c>
      <c r="I19" s="182"/>
      <c r="J19" s="60">
        <f>H19/F19*100</f>
        <v>19.65043439028296</v>
      </c>
      <c r="K19" s="182">
        <f>'Rashodi po izvorima fin.'!E183</f>
        <v>516201.05000000005</v>
      </c>
      <c r="L19" s="183"/>
      <c r="M19" s="60">
        <f>K19/F19*100</f>
        <v>39.74348106606552</v>
      </c>
      <c r="N19" s="146">
        <f t="shared" si="0"/>
        <v>-260974.92000000004</v>
      </c>
      <c r="O19" s="182">
        <v>594650.22</v>
      </c>
      <c r="P19" s="183"/>
      <c r="Q19" s="183"/>
      <c r="R19" s="154">
        <f>O19+N19</f>
        <v>333675.29999999993</v>
      </c>
      <c r="S19" s="149"/>
      <c r="T19" s="149"/>
      <c r="V19" s="150"/>
      <c r="W19" s="150"/>
      <c r="X19" s="150"/>
      <c r="Z19" s="149"/>
    </row>
    <row r="20" spans="1:26" ht="15" customHeight="1">
      <c r="A20" s="13"/>
      <c r="B20" s="153" t="s">
        <v>306</v>
      </c>
      <c r="C20" s="184" t="s">
        <v>307</v>
      </c>
      <c r="D20" s="185"/>
      <c r="E20" s="185"/>
      <c r="F20" s="182">
        <f>F21+F22</f>
        <v>245445</v>
      </c>
      <c r="G20" s="182"/>
      <c r="H20" s="182">
        <f>H21+H22</f>
        <v>461630.5</v>
      </c>
      <c r="I20" s="182"/>
      <c r="J20" s="60">
        <f>H20/F20*100</f>
        <v>188.07899936849398</v>
      </c>
      <c r="K20" s="182">
        <f>K21+K22+K23</f>
        <v>361897.5</v>
      </c>
      <c r="L20" s="183"/>
      <c r="M20" s="60">
        <f>K20/F20*100</f>
        <v>147.44545621218603</v>
      </c>
      <c r="N20" s="146">
        <f t="shared" si="0"/>
        <v>99733</v>
      </c>
      <c r="O20" s="186">
        <f>O21+O22</f>
        <v>442828.86</v>
      </c>
      <c r="P20" s="186"/>
      <c r="Q20" s="186"/>
      <c r="R20" s="154">
        <f>R21+R22</f>
        <v>542561.86</v>
      </c>
      <c r="S20" s="149"/>
      <c r="T20" s="149"/>
      <c r="V20" s="150"/>
      <c r="W20" s="150"/>
      <c r="X20" s="150"/>
      <c r="Z20" s="149"/>
    </row>
    <row r="21" spans="1:26" ht="12.75" customHeight="1">
      <c r="A21" s="13"/>
      <c r="B21" s="155"/>
      <c r="C21" s="55" t="s">
        <v>308</v>
      </c>
      <c r="D21" s="145" t="s">
        <v>309</v>
      </c>
      <c r="E21" s="145"/>
      <c r="F21" s="188">
        <v>89600</v>
      </c>
      <c r="G21" s="188"/>
      <c r="H21" s="215">
        <f>'Prihodi po izvorima fin.'!E21</f>
        <v>250920.09</v>
      </c>
      <c r="I21" s="215"/>
      <c r="J21" s="60">
        <f>H21/F21*100</f>
        <v>280.04474330357141</v>
      </c>
      <c r="K21" s="146">
        <f>'Rashodi po izvorima fin.'!E262</f>
        <v>196775.98</v>
      </c>
      <c r="L21" s="144"/>
      <c r="M21" s="60">
        <f>K21/F21*100</f>
        <v>219.61604910714289</v>
      </c>
      <c r="N21" s="146">
        <f t="shared" si="0"/>
        <v>54144.109999999986</v>
      </c>
      <c r="O21" s="182">
        <v>290810.81</v>
      </c>
      <c r="P21" s="214"/>
      <c r="Q21" s="214"/>
      <c r="R21" s="154">
        <f>O21+N21</f>
        <v>344954.92</v>
      </c>
      <c r="S21" s="149"/>
      <c r="T21" s="149"/>
      <c r="V21" s="150"/>
      <c r="W21" s="150"/>
      <c r="X21" s="150"/>
      <c r="Z21" s="149"/>
    </row>
    <row r="22" spans="1:26" ht="12" customHeight="1">
      <c r="A22" s="13"/>
      <c r="B22" s="155"/>
      <c r="C22" s="55" t="s">
        <v>310</v>
      </c>
      <c r="D22" s="145" t="s">
        <v>311</v>
      </c>
      <c r="E22" s="145"/>
      <c r="F22" s="188">
        <v>155845</v>
      </c>
      <c r="G22" s="188"/>
      <c r="H22" s="215">
        <f>'Prihodi po izvorima fin.'!E24</f>
        <v>210710.40999999997</v>
      </c>
      <c r="I22" s="215"/>
      <c r="J22" s="60">
        <f>H22/F22*100</f>
        <v>135.20511405563218</v>
      </c>
      <c r="K22" s="146">
        <f>'Rashodi po izvorima fin.'!E321</f>
        <v>165121.51999999999</v>
      </c>
      <c r="L22" s="144"/>
      <c r="M22" s="60">
        <f>K22/F22*100</f>
        <v>105.95240142449227</v>
      </c>
      <c r="N22" s="146">
        <f t="shared" si="0"/>
        <v>45588.889999999985</v>
      </c>
      <c r="O22" s="182">
        <f>48770.68+103247.37</f>
        <v>152018.04999999999</v>
      </c>
      <c r="P22" s="214"/>
      <c r="Q22" s="214"/>
      <c r="R22" s="154">
        <f>O22+N22</f>
        <v>197606.93999999997</v>
      </c>
      <c r="S22" s="149"/>
      <c r="T22" s="149"/>
      <c r="V22" s="150"/>
      <c r="W22" s="150"/>
      <c r="X22" s="150"/>
      <c r="Z22" s="149"/>
    </row>
    <row r="23" spans="1:26" ht="12" hidden="1" customHeight="1">
      <c r="A23" s="13"/>
      <c r="B23" s="155"/>
      <c r="C23" s="55" t="s">
        <v>312</v>
      </c>
      <c r="D23" s="145" t="s">
        <v>313</v>
      </c>
      <c r="E23" s="145"/>
      <c r="F23" s="188">
        <f>'Prihodi po izvorima fin.'!E32</f>
        <v>0</v>
      </c>
      <c r="G23" s="188"/>
      <c r="H23" s="188">
        <v>0</v>
      </c>
      <c r="I23" s="188"/>
      <c r="J23" s="60"/>
      <c r="K23" s="146"/>
      <c r="L23" s="144"/>
      <c r="M23" s="60"/>
      <c r="N23" s="146"/>
      <c r="O23" s="182"/>
      <c r="P23" s="214"/>
      <c r="Q23" s="214"/>
      <c r="R23" s="154">
        <v>0</v>
      </c>
      <c r="S23" s="149"/>
      <c r="T23" s="149"/>
      <c r="V23" s="150"/>
      <c r="W23" s="150"/>
      <c r="X23" s="150"/>
      <c r="Z23" s="149"/>
    </row>
    <row r="24" spans="1:26" ht="15" customHeight="1">
      <c r="A24" s="13"/>
      <c r="B24" s="153" t="s">
        <v>314</v>
      </c>
      <c r="C24" s="184" t="s">
        <v>315</v>
      </c>
      <c r="D24" s="185"/>
      <c r="E24" s="185"/>
      <c r="F24" s="182">
        <f>'Prihodi po izvorima fin.'!D35</f>
        <v>0</v>
      </c>
      <c r="G24" s="182"/>
      <c r="H24" s="182">
        <f>'Prihodi po izvorima fin.'!E35</f>
        <v>30474.99</v>
      </c>
      <c r="I24" s="182"/>
      <c r="J24" s="60" t="e">
        <f>H24/F24*100</f>
        <v>#DIV/0!</v>
      </c>
      <c r="K24" s="182">
        <v>28462.41</v>
      </c>
      <c r="L24" s="183"/>
      <c r="M24" s="60" t="e">
        <f>K24/F24*100</f>
        <v>#DIV/0!</v>
      </c>
      <c r="N24" s="146">
        <f>H24-K24</f>
        <v>2012.5800000000017</v>
      </c>
      <c r="O24" s="182">
        <v>28019.37</v>
      </c>
      <c r="P24" s="183"/>
      <c r="Q24" s="183"/>
      <c r="R24" s="154">
        <f t="shared" ref="R24:R27" si="1">O24+N24</f>
        <v>30031.95</v>
      </c>
      <c r="V24" s="150"/>
      <c r="W24" s="150"/>
      <c r="X24" s="150"/>
    </row>
    <row r="25" spans="1:26" ht="15" hidden="1" customHeight="1">
      <c r="A25" s="13"/>
      <c r="B25" s="153" t="s">
        <v>316</v>
      </c>
      <c r="C25" s="184" t="s">
        <v>317</v>
      </c>
      <c r="D25" s="194"/>
      <c r="E25" s="194"/>
      <c r="F25" s="146"/>
      <c r="G25" s="107"/>
      <c r="H25" s="183"/>
      <c r="I25" s="183"/>
      <c r="J25" s="60"/>
      <c r="K25" s="183"/>
      <c r="L25" s="193"/>
      <c r="M25" s="60"/>
      <c r="N25" s="146">
        <f>H25-K25</f>
        <v>0</v>
      </c>
      <c r="O25" s="182">
        <v>0</v>
      </c>
      <c r="P25" s="182"/>
      <c r="Q25" s="182"/>
      <c r="R25" s="154">
        <f t="shared" si="1"/>
        <v>0</v>
      </c>
      <c r="V25" s="150"/>
      <c r="W25" s="150"/>
      <c r="X25" s="150"/>
    </row>
    <row r="26" spans="1:26" hidden="1">
      <c r="A26" s="13"/>
      <c r="B26" s="153" t="s">
        <v>318</v>
      </c>
      <c r="C26" s="184" t="s">
        <v>319</v>
      </c>
      <c r="D26" s="194"/>
      <c r="E26" s="194"/>
      <c r="F26" s="146"/>
      <c r="G26" s="107"/>
      <c r="H26" s="183"/>
      <c r="I26" s="183"/>
      <c r="J26" s="60"/>
      <c r="K26" s="144"/>
      <c r="L26" s="147"/>
      <c r="M26" s="60"/>
      <c r="N26" s="146">
        <f>H26-K26</f>
        <v>0</v>
      </c>
      <c r="O26" s="146"/>
      <c r="P26" s="183">
        <v>0</v>
      </c>
      <c r="Q26" s="183"/>
      <c r="R26" s="154">
        <f t="shared" si="1"/>
        <v>0</v>
      </c>
      <c r="V26" s="150"/>
      <c r="W26" s="150"/>
      <c r="X26" s="150"/>
    </row>
    <row r="27" spans="1:26" ht="36.75" hidden="1" customHeight="1">
      <c r="A27" s="13"/>
      <c r="B27" s="153" t="s">
        <v>320</v>
      </c>
      <c r="C27" s="184" t="s">
        <v>321</v>
      </c>
      <c r="D27" s="194"/>
      <c r="E27" s="194"/>
      <c r="F27" s="146"/>
      <c r="G27" s="107"/>
      <c r="H27" s="144"/>
      <c r="I27" s="147"/>
      <c r="J27" s="60"/>
      <c r="K27" s="144"/>
      <c r="L27" s="147"/>
      <c r="M27" s="60"/>
      <c r="N27" s="146">
        <f>H27-K27</f>
        <v>0</v>
      </c>
      <c r="O27" s="146"/>
      <c r="P27" s="144"/>
      <c r="Q27" s="144">
        <v>0</v>
      </c>
      <c r="R27" s="154">
        <f t="shared" si="1"/>
        <v>0</v>
      </c>
      <c r="V27" s="150"/>
      <c r="W27" s="150"/>
      <c r="X27" s="150"/>
    </row>
    <row r="28" spans="1:26">
      <c r="A28" s="13"/>
      <c r="B28" s="189" t="s">
        <v>322</v>
      </c>
      <c r="C28" s="190"/>
      <c r="D28" s="190"/>
      <c r="E28" s="190"/>
      <c r="F28" s="191">
        <f>F16+F17+F18+F19+F20+F24+G25+G26+G27</f>
        <v>6219019</v>
      </c>
      <c r="G28" s="191"/>
      <c r="H28" s="191">
        <f>H16+H17+H18+H19+H20+H24+I25+I26+I27</f>
        <v>3235726.5100000002</v>
      </c>
      <c r="I28" s="191"/>
      <c r="J28" s="156">
        <f>H28/F28*100</f>
        <v>52.029532471278841</v>
      </c>
      <c r="K28" s="191">
        <f>K16+K17+K18+K19+K20+K24+K25+K26+K27</f>
        <v>3389857.6000000006</v>
      </c>
      <c r="L28" s="192"/>
      <c r="M28" s="157">
        <f>K28/F28*100</f>
        <v>54.50791515510727</v>
      </c>
      <c r="N28" s="158">
        <f>N16+N17+N18+N19+N20+N24</f>
        <v>-154131.09000000003</v>
      </c>
      <c r="O28" s="187">
        <f>O17+O16+O18+O19+O20+O24</f>
        <v>1412157</v>
      </c>
      <c r="P28" s="187"/>
      <c r="Q28" s="187"/>
      <c r="R28" s="159">
        <f>R16+R17+R18+R19+R20+R24</f>
        <v>1258025.9099999999</v>
      </c>
      <c r="V28" s="150"/>
      <c r="W28" s="150"/>
      <c r="X28" s="150"/>
    </row>
    <row r="29" spans="1:26">
      <c r="K29" s="149"/>
    </row>
    <row r="30" spans="1:26">
      <c r="K30" s="149"/>
    </row>
  </sheetData>
  <mergeCells count="74">
    <mergeCell ref="O22:Q22"/>
    <mergeCell ref="H21:I21"/>
    <mergeCell ref="H22:I22"/>
    <mergeCell ref="C27:E27"/>
    <mergeCell ref="C25:E25"/>
    <mergeCell ref="P26:Q26"/>
    <mergeCell ref="O21:Q21"/>
    <mergeCell ref="H26:I26"/>
    <mergeCell ref="O23:Q23"/>
    <mergeCell ref="O25:Q25"/>
    <mergeCell ref="C24:E24"/>
    <mergeCell ref="F24:G24"/>
    <mergeCell ref="H24:I24"/>
    <mergeCell ref="K24:L24"/>
    <mergeCell ref="O24:Q24"/>
    <mergeCell ref="F23:G23"/>
    <mergeCell ref="B7:R7"/>
    <mergeCell ref="B9:R9"/>
    <mergeCell ref="B11:E14"/>
    <mergeCell ref="F11:G13"/>
    <mergeCell ref="H11:N11"/>
    <mergeCell ref="O11:Q13"/>
    <mergeCell ref="H12:I13"/>
    <mergeCell ref="K12:L13"/>
    <mergeCell ref="N12:N13"/>
    <mergeCell ref="J13:J14"/>
    <mergeCell ref="F14:G14"/>
    <mergeCell ref="M13:M14"/>
    <mergeCell ref="H14:I14"/>
    <mergeCell ref="K14:L14"/>
    <mergeCell ref="O14:Q14"/>
    <mergeCell ref="B2:F2"/>
    <mergeCell ref="P2:R2"/>
    <mergeCell ref="B3:D3"/>
    <mergeCell ref="B4:D4"/>
    <mergeCell ref="B5:D5"/>
    <mergeCell ref="B15:R15"/>
    <mergeCell ref="C16:E16"/>
    <mergeCell ref="O16:Q16"/>
    <mergeCell ref="F16:G16"/>
    <mergeCell ref="O17:Q17"/>
    <mergeCell ref="H16:I16"/>
    <mergeCell ref="K16:L16"/>
    <mergeCell ref="C17:E17"/>
    <mergeCell ref="F17:G17"/>
    <mergeCell ref="H17:I17"/>
    <mergeCell ref="K17:L17"/>
    <mergeCell ref="O20:Q20"/>
    <mergeCell ref="O28:Q28"/>
    <mergeCell ref="C20:E20"/>
    <mergeCell ref="F20:G20"/>
    <mergeCell ref="H20:I20"/>
    <mergeCell ref="K20:L20"/>
    <mergeCell ref="F21:G21"/>
    <mergeCell ref="F22:G22"/>
    <mergeCell ref="B28:E28"/>
    <mergeCell ref="F28:G28"/>
    <mergeCell ref="H28:I28"/>
    <mergeCell ref="K28:L28"/>
    <mergeCell ref="H25:I25"/>
    <mergeCell ref="K25:L25"/>
    <mergeCell ref="C26:E26"/>
    <mergeCell ref="H23:I23"/>
    <mergeCell ref="V18:X18"/>
    <mergeCell ref="K18:L18"/>
    <mergeCell ref="C19:E19"/>
    <mergeCell ref="F19:G19"/>
    <mergeCell ref="H19:I19"/>
    <mergeCell ref="K19:L19"/>
    <mergeCell ref="O19:Q19"/>
    <mergeCell ref="O18:Q18"/>
    <mergeCell ref="C18:E18"/>
    <mergeCell ref="F18:G18"/>
    <mergeCell ref="H18:I18"/>
  </mergeCells>
  <pageMargins left="0.17" right="0.17" top="0.74803149606299213" bottom="0.17" header="0.31496062992125984" footer="0.31496062992125984"/>
  <pageSetup paperSize="9" scale="85" fitToHeight="0" orientation="landscape" r:id="rId1"/>
  <ignoredErrors>
    <ignoredError sqref="F23 H21:H22" unlockedFormula="1"/>
    <ignoredError sqref="F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2" t="s">
        <v>76</v>
      </c>
      <c r="C2" s="12" t="s">
        <v>77</v>
      </c>
    </row>
    <row r="3" spans="1:3" ht="36" hidden="1" customHeight="1">
      <c r="B3" s="10" t="s">
        <v>76</v>
      </c>
    </row>
    <row r="4" spans="1:3" hidden="1">
      <c r="A4" s="10" t="s">
        <v>78</v>
      </c>
      <c r="B4" t="s">
        <v>79</v>
      </c>
      <c r="C4" t="s">
        <v>80</v>
      </c>
    </row>
    <row r="5" spans="1:3">
      <c r="A5" s="4" t="s">
        <v>14</v>
      </c>
      <c r="B5" s="8">
        <v>21077500</v>
      </c>
      <c r="C5" s="8">
        <v>21222102.850000001</v>
      </c>
    </row>
    <row r="6" spans="1:3">
      <c r="A6" s="4" t="s">
        <v>18</v>
      </c>
      <c r="B6" s="8">
        <v>521710</v>
      </c>
      <c r="C6" s="8">
        <v>452144.63</v>
      </c>
    </row>
    <row r="7" spans="1:3">
      <c r="A7" s="4" t="s">
        <v>19</v>
      </c>
      <c r="B7" s="8">
        <v>3250350</v>
      </c>
      <c r="C7" s="8">
        <v>3290338.92</v>
      </c>
    </row>
    <row r="8" spans="1:3">
      <c r="A8" s="4" t="s">
        <v>20</v>
      </c>
      <c r="B8" s="8">
        <v>362000</v>
      </c>
      <c r="C8" s="8">
        <v>360737.54999999993</v>
      </c>
    </row>
    <row r="9" spans="1:3">
      <c r="A9" s="4" t="s">
        <v>21</v>
      </c>
      <c r="B9" s="8">
        <v>731542</v>
      </c>
      <c r="C9" s="8">
        <v>679519.42</v>
      </c>
    </row>
    <row r="10" spans="1:3">
      <c r="A10" s="4" t="s">
        <v>22</v>
      </c>
      <c r="B10" s="8">
        <v>337353</v>
      </c>
      <c r="C10" s="8">
        <v>335331.64999999997</v>
      </c>
    </row>
    <row r="11" spans="1:3">
      <c r="A11" s="4" t="s">
        <v>23</v>
      </c>
      <c r="B11" s="8">
        <v>172259</v>
      </c>
      <c r="C11" s="8">
        <v>183649.08000000002</v>
      </c>
    </row>
    <row r="12" spans="1:3">
      <c r="A12" s="4" t="s">
        <v>24</v>
      </c>
      <c r="B12" s="8">
        <v>404903</v>
      </c>
      <c r="C12" s="8">
        <v>364764.45</v>
      </c>
    </row>
    <row r="13" spans="1:3">
      <c r="A13" s="4" t="s">
        <v>40</v>
      </c>
      <c r="B13" s="8">
        <v>2000</v>
      </c>
      <c r="C13" s="8">
        <v>1699.08</v>
      </c>
    </row>
    <row r="14" spans="1:3">
      <c r="A14" s="4" t="s">
        <v>41</v>
      </c>
      <c r="B14" s="8">
        <v>409509</v>
      </c>
      <c r="C14" s="8">
        <v>412017.21</v>
      </c>
    </row>
    <row r="15" spans="1:3">
      <c r="A15" s="4" t="s">
        <v>42</v>
      </c>
      <c r="B15" s="8">
        <v>58000</v>
      </c>
      <c r="C15" s="8">
        <v>73597.91</v>
      </c>
    </row>
    <row r="16" spans="1:3">
      <c r="A16" s="4" t="s">
        <v>43</v>
      </c>
      <c r="B16" s="8">
        <v>26000</v>
      </c>
      <c r="C16" s="8">
        <v>23893.040000000001</v>
      </c>
    </row>
    <row r="17" spans="1:3">
      <c r="A17" s="4" t="s">
        <v>25</v>
      </c>
      <c r="B17" s="8">
        <v>131000</v>
      </c>
      <c r="C17" s="8">
        <v>96353.81</v>
      </c>
    </row>
    <row r="18" spans="1:3">
      <c r="A18" s="4" t="s">
        <v>44</v>
      </c>
      <c r="B18" s="8">
        <v>775000</v>
      </c>
      <c r="C18" s="8">
        <v>712895.01</v>
      </c>
    </row>
    <row r="19" spans="1:3">
      <c r="A19" s="4" t="s">
        <v>45</v>
      </c>
      <c r="B19" s="8">
        <v>111000</v>
      </c>
      <c r="C19" s="8">
        <v>108332.65999999999</v>
      </c>
    </row>
    <row r="20" spans="1:3">
      <c r="A20" s="4" t="s">
        <v>46</v>
      </c>
      <c r="B20" s="8">
        <v>217041</v>
      </c>
      <c r="C20" s="8">
        <v>221039.05000000002</v>
      </c>
    </row>
    <row r="21" spans="1:3">
      <c r="A21" s="4" t="s">
        <v>26</v>
      </c>
      <c r="B21" s="8">
        <v>310000</v>
      </c>
      <c r="C21" s="8">
        <v>393003.06999999995</v>
      </c>
    </row>
    <row r="22" spans="1:3">
      <c r="A22" s="4" t="s">
        <v>37</v>
      </c>
      <c r="B22" s="8">
        <v>25770</v>
      </c>
      <c r="C22" s="8">
        <v>17485</v>
      </c>
    </row>
    <row r="23" spans="1:3">
      <c r="A23" s="4" t="s">
        <v>27</v>
      </c>
      <c r="B23" s="8">
        <v>3177076</v>
      </c>
      <c r="C23" s="8">
        <v>3156386.1999999997</v>
      </c>
    </row>
    <row r="24" spans="1:3">
      <c r="A24" s="4" t="s">
        <v>47</v>
      </c>
      <c r="B24" s="8">
        <v>90000</v>
      </c>
      <c r="C24" s="8">
        <v>110814.65</v>
      </c>
    </row>
    <row r="25" spans="1:3">
      <c r="A25" s="4" t="s">
        <v>28</v>
      </c>
      <c r="B25" s="8">
        <v>226412</v>
      </c>
      <c r="C25" s="8">
        <v>189571.05</v>
      </c>
    </row>
    <row r="26" spans="1:3">
      <c r="A26" s="4" t="s">
        <v>49</v>
      </c>
      <c r="B26" s="8">
        <v>17848</v>
      </c>
      <c r="C26" s="8">
        <v>44823.56</v>
      </c>
    </row>
    <row r="27" spans="1:3">
      <c r="A27" s="4" t="s">
        <v>50</v>
      </c>
      <c r="B27" s="8">
        <v>120500</v>
      </c>
      <c r="C27" s="8">
        <v>112413.27</v>
      </c>
    </row>
    <row r="28" spans="1:3">
      <c r="A28" s="4" t="s">
        <v>29</v>
      </c>
      <c r="B28" s="8">
        <v>285000</v>
      </c>
      <c r="C28" s="8">
        <v>292419.58999999997</v>
      </c>
    </row>
    <row r="29" spans="1:3">
      <c r="A29" s="4" t="s">
        <v>51</v>
      </c>
      <c r="B29" s="8">
        <v>59000</v>
      </c>
      <c r="C29" s="8">
        <v>83285.649999999994</v>
      </c>
    </row>
    <row r="30" spans="1:3">
      <c r="A30" s="4" t="s">
        <v>30</v>
      </c>
      <c r="B30" s="8">
        <v>53540</v>
      </c>
      <c r="C30" s="8">
        <v>47131.4</v>
      </c>
    </row>
    <row r="31" spans="1:3">
      <c r="A31" s="4" t="s">
        <v>52</v>
      </c>
      <c r="B31" s="8">
        <v>388000</v>
      </c>
      <c r="C31" s="8">
        <v>254366.93</v>
      </c>
    </row>
    <row r="32" spans="1:3">
      <c r="A32" s="4" t="s">
        <v>53</v>
      </c>
      <c r="B32" s="8">
        <v>48680</v>
      </c>
      <c r="C32" s="8">
        <v>41163.600000000006</v>
      </c>
    </row>
    <row r="33" spans="1:3">
      <c r="A33" s="4" t="s">
        <v>31</v>
      </c>
      <c r="B33" s="8">
        <v>12000</v>
      </c>
      <c r="C33" s="8">
        <v>16805.650000000001</v>
      </c>
    </row>
    <row r="34" spans="1:3">
      <c r="A34" s="4" t="s">
        <v>54</v>
      </c>
      <c r="B34" s="8">
        <v>0</v>
      </c>
      <c r="C34" s="8">
        <v>111</v>
      </c>
    </row>
    <row r="35" spans="1:3">
      <c r="A35" s="4" t="s">
        <v>55</v>
      </c>
      <c r="B35" s="8">
        <v>0</v>
      </c>
      <c r="C35" s="8">
        <v>299960</v>
      </c>
    </row>
    <row r="36" spans="1:3">
      <c r="A36" s="4" t="s">
        <v>32</v>
      </c>
      <c r="B36" s="8">
        <v>11400</v>
      </c>
      <c r="C36" s="8">
        <v>11400</v>
      </c>
    </row>
    <row r="37" spans="1:3">
      <c r="A37" s="4" t="s">
        <v>56</v>
      </c>
      <c r="B37" s="8">
        <v>30000</v>
      </c>
      <c r="C37" s="8">
        <v>35661.25</v>
      </c>
    </row>
    <row r="38" spans="1:3">
      <c r="A38" s="4" t="s">
        <v>57</v>
      </c>
      <c r="B38" s="8">
        <v>53000</v>
      </c>
      <c r="C38" s="8">
        <v>105300</v>
      </c>
    </row>
    <row r="39" spans="1:3">
      <c r="A39" s="4" t="s">
        <v>58</v>
      </c>
      <c r="B39" s="8">
        <v>0</v>
      </c>
      <c r="C39" s="8">
        <v>125.66</v>
      </c>
    </row>
    <row r="40" spans="1:3">
      <c r="A40" s="4" t="s">
        <v>59</v>
      </c>
      <c r="B40" s="8">
        <v>235000</v>
      </c>
      <c r="C40" s="8">
        <v>225911.86</v>
      </c>
    </row>
    <row r="41" spans="1:3">
      <c r="A41" s="4" t="s">
        <v>34</v>
      </c>
      <c r="B41" s="8">
        <v>709121</v>
      </c>
      <c r="C41" s="8">
        <v>756681.77</v>
      </c>
    </row>
    <row r="42" spans="1:3">
      <c r="A42" s="4" t="s">
        <v>61</v>
      </c>
      <c r="B42" s="8">
        <v>25000</v>
      </c>
      <c r="C42" s="8">
        <v>21295.89</v>
      </c>
    </row>
    <row r="43" spans="1:3">
      <c r="A43" s="4" t="s">
        <v>62</v>
      </c>
      <c r="B43" s="8">
        <v>38000</v>
      </c>
      <c r="C43" s="8">
        <v>30927.32</v>
      </c>
    </row>
    <row r="44" spans="1:3">
      <c r="A44" s="4" t="s">
        <v>63</v>
      </c>
      <c r="B44" s="8">
        <v>300000</v>
      </c>
      <c r="C44" s="8">
        <v>379950.03</v>
      </c>
    </row>
    <row r="45" spans="1:3">
      <c r="A45" s="4" t="s">
        <v>64</v>
      </c>
      <c r="B45" s="8">
        <v>60000</v>
      </c>
      <c r="C45" s="8">
        <v>53413.38</v>
      </c>
    </row>
    <row r="46" spans="1:3">
      <c r="A46" s="4" t="s">
        <v>65</v>
      </c>
      <c r="B46" s="8">
        <v>222209</v>
      </c>
      <c r="C46" s="8">
        <v>0</v>
      </c>
    </row>
    <row r="47" spans="1:3">
      <c r="A47" s="4" t="s">
        <v>66</v>
      </c>
      <c r="B47" s="8">
        <v>18000</v>
      </c>
      <c r="C47" s="8">
        <v>17525</v>
      </c>
    </row>
    <row r="48" spans="1:3">
      <c r="A48" s="4" t="s">
        <v>67</v>
      </c>
      <c r="B48" s="8">
        <v>50400</v>
      </c>
      <c r="C48" s="8">
        <v>56426.729999999996</v>
      </c>
    </row>
    <row r="49" spans="1:3">
      <c r="A49" s="4" t="s">
        <v>68</v>
      </c>
      <c r="B49" s="8">
        <v>0</v>
      </c>
      <c r="C49" s="8">
        <v>15000</v>
      </c>
    </row>
    <row r="50" spans="1:3">
      <c r="A50" s="4" t="s">
        <v>81</v>
      </c>
      <c r="B50" s="8">
        <v>35153123</v>
      </c>
      <c r="C50" s="8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1"/>
  <sheetViews>
    <sheetView tabSelected="1" zoomScaleNormal="100" workbookViewId="0">
      <selection activeCell="D14" sqref="D14"/>
    </sheetView>
  </sheetViews>
  <sheetFormatPr defaultColWidth="11.42578125" defaultRowHeight="15"/>
  <cols>
    <col min="1" max="1" width="57" style="18" customWidth="1"/>
    <col min="2" max="2" width="16.85546875" style="18" customWidth="1"/>
    <col min="3" max="3" width="16.42578125" style="18" customWidth="1"/>
    <col min="4" max="4" width="15.28515625" style="18" customWidth="1"/>
    <col min="5" max="5" width="13.85546875" style="18" customWidth="1"/>
    <col min="6" max="6" width="14.140625" style="18" customWidth="1"/>
    <col min="7" max="16384" width="11.42578125" style="18"/>
  </cols>
  <sheetData>
    <row r="1" spans="1:7" ht="15.75">
      <c r="A1" s="61" t="s">
        <v>458</v>
      </c>
      <c r="B1" s="26"/>
    </row>
    <row r="2" spans="1:7">
      <c r="A2" s="25" t="s">
        <v>323</v>
      </c>
      <c r="B2" s="19"/>
    </row>
    <row r="3" spans="1:7">
      <c r="A3" s="25"/>
      <c r="B3" s="19"/>
    </row>
    <row r="4" spans="1:7" ht="28.9" customHeight="1">
      <c r="A4" s="171" t="s">
        <v>445</v>
      </c>
      <c r="B4" s="171"/>
      <c r="C4" s="171"/>
      <c r="D4" s="171"/>
      <c r="E4" s="171"/>
      <c r="F4" s="171"/>
    </row>
    <row r="5" spans="1:7" ht="21" customHeight="1">
      <c r="A5" s="171"/>
      <c r="B5" s="171"/>
      <c r="C5" s="171"/>
      <c r="D5" s="171"/>
      <c r="E5" s="171"/>
      <c r="F5" s="171"/>
    </row>
    <row r="6" spans="1:7" ht="33" customHeight="1">
      <c r="A6" s="172" t="s">
        <v>446</v>
      </c>
      <c r="B6" s="172"/>
      <c r="C6" s="172"/>
      <c r="D6" s="172"/>
      <c r="E6" s="172"/>
      <c r="F6" s="172"/>
    </row>
    <row r="7" spans="1:7" ht="19.149999999999999" customHeight="1">
      <c r="A7" s="171" t="s">
        <v>82</v>
      </c>
      <c r="B7" s="171"/>
      <c r="C7" s="171"/>
      <c r="D7" s="171"/>
      <c r="E7" s="173"/>
      <c r="F7" s="173"/>
    </row>
    <row r="8" spans="1:7" ht="19.5" customHeight="1">
      <c r="A8" s="20"/>
      <c r="B8" s="20"/>
    </row>
    <row r="9" spans="1:7" ht="46.5" customHeight="1">
      <c r="A9" s="47" t="s">
        <v>83</v>
      </c>
      <c r="B9" s="58" t="s">
        <v>447</v>
      </c>
      <c r="C9" s="58" t="s">
        <v>340</v>
      </c>
      <c r="D9" s="58" t="s">
        <v>341</v>
      </c>
      <c r="E9" s="22" t="s">
        <v>84</v>
      </c>
      <c r="F9" s="22" t="s">
        <v>85</v>
      </c>
    </row>
    <row r="10" spans="1:7" ht="14.25" customHeight="1">
      <c r="A10" s="59">
        <v>1</v>
      </c>
      <c r="B10" s="43">
        <v>2</v>
      </c>
      <c r="C10" s="21">
        <v>3</v>
      </c>
      <c r="D10" s="21">
        <v>4</v>
      </c>
      <c r="E10" s="21">
        <v>5</v>
      </c>
      <c r="F10" s="21">
        <v>6</v>
      </c>
    </row>
    <row r="11" spans="1:7" ht="19.899999999999999" customHeight="1">
      <c r="A11" s="95" t="s">
        <v>86</v>
      </c>
      <c r="B11" s="96">
        <f>B12+B13</f>
        <v>3329108.4</v>
      </c>
      <c r="C11" s="96">
        <f>'Opći dio prihodi'!D46</f>
        <v>6219019</v>
      </c>
      <c r="D11" s="96">
        <f>'Opći dio prihodi'!E46</f>
        <v>3235726.51</v>
      </c>
      <c r="E11" s="96">
        <f>D11/C11*100</f>
        <v>52.029532471278827</v>
      </c>
      <c r="F11" s="96">
        <f>D11/B11*100</f>
        <v>97.194988003394528</v>
      </c>
    </row>
    <row r="12" spans="1:7" ht="19.899999999999999" customHeight="1">
      <c r="A12" s="30" t="s">
        <v>87</v>
      </c>
      <c r="B12" s="100">
        <f>'Opći dio prihodi'!C4</f>
        <v>3329108.4</v>
      </c>
      <c r="C12" s="100">
        <f>'Opći dio prihodi'!D4</f>
        <v>6219019</v>
      </c>
      <c r="D12" s="100">
        <f>'Opći dio prihodi'!E4</f>
        <v>3235726.51</v>
      </c>
      <c r="E12" s="88">
        <f t="shared" ref="E12:E17" si="0">D12/C12*100</f>
        <v>52.029532471278827</v>
      </c>
      <c r="F12" s="88">
        <f>D12/B12*100</f>
        <v>97.194988003394528</v>
      </c>
    </row>
    <row r="13" spans="1:7" ht="19.899999999999999" hidden="1" customHeight="1">
      <c r="A13" s="101" t="s">
        <v>88</v>
      </c>
      <c r="B13" s="100">
        <f>'Opći dio prihodi'!C42</f>
        <v>0</v>
      </c>
      <c r="C13" s="100">
        <f>'Opći dio prihodi'!D42</f>
        <v>0</v>
      </c>
      <c r="D13" s="100">
        <f>'Opći dio prihodi'!E42</f>
        <v>0</v>
      </c>
      <c r="E13" s="88"/>
      <c r="F13" s="88"/>
      <c r="G13" s="24"/>
    </row>
    <row r="14" spans="1:7" ht="19.899999999999999" customHeight="1">
      <c r="A14" s="97" t="s">
        <v>89</v>
      </c>
      <c r="B14" s="98">
        <f>B15+B16</f>
        <v>2992979.8000000003</v>
      </c>
      <c r="C14" s="98">
        <f t="shared" ref="C14" si="1">C15+C16</f>
        <v>5771584</v>
      </c>
      <c r="D14" s="98">
        <f>D15+D16</f>
        <v>3390127.6000000006</v>
      </c>
      <c r="E14" s="99">
        <f>D14/C14*100</f>
        <v>58.738252791608005</v>
      </c>
      <c r="F14" s="99">
        <f t="shared" ref="F14:F16" si="2">D14/B14*100</f>
        <v>113.26931107253047</v>
      </c>
    </row>
    <row r="15" spans="1:7" ht="19.899999999999999" customHeight="1">
      <c r="A15" s="102" t="s">
        <v>90</v>
      </c>
      <c r="B15" s="88">
        <f>'Opći dio rashodi'!C4</f>
        <v>2973628.35</v>
      </c>
      <c r="C15" s="88">
        <f>'Opći dio rashodi'!D4</f>
        <v>5745260</v>
      </c>
      <c r="D15" s="103">
        <f>'Opći dio rashodi'!E4</f>
        <v>3360110.4000000004</v>
      </c>
      <c r="E15" s="88">
        <f t="shared" si="0"/>
        <v>58.484914520839794</v>
      </c>
      <c r="F15" s="88">
        <f t="shared" si="2"/>
        <v>112.99698565222518</v>
      </c>
    </row>
    <row r="16" spans="1:7" ht="19.899999999999999" customHeight="1">
      <c r="A16" s="101" t="s">
        <v>91</v>
      </c>
      <c r="B16" s="88">
        <f>'Opći dio rashodi'!C74</f>
        <v>19351.45</v>
      </c>
      <c r="C16" s="88">
        <f>'Opći dio rashodi'!D74</f>
        <v>26324</v>
      </c>
      <c r="D16" s="103">
        <f>'Opći dio rashodi'!E74</f>
        <v>30017.200000000001</v>
      </c>
      <c r="E16" s="88">
        <f t="shared" si="0"/>
        <v>114.02978270779518</v>
      </c>
      <c r="F16" s="88">
        <f t="shared" si="2"/>
        <v>155.11602489735913</v>
      </c>
    </row>
    <row r="17" spans="1:6" ht="19.899999999999999" customHeight="1">
      <c r="A17" s="93" t="s">
        <v>92</v>
      </c>
      <c r="B17" s="94">
        <f>B11-B14</f>
        <v>336128.59999999963</v>
      </c>
      <c r="C17" s="94">
        <f t="shared" ref="C17:D17" si="3">C11-C14</f>
        <v>447435</v>
      </c>
      <c r="D17" s="94">
        <f t="shared" si="3"/>
        <v>-154401.09000000078</v>
      </c>
      <c r="E17" s="94">
        <f t="shared" si="0"/>
        <v>-34.508049213852466</v>
      </c>
      <c r="F17" s="94">
        <f>D17/B17*100</f>
        <v>-45.935124235188837</v>
      </c>
    </row>
    <row r="18" spans="1:6" ht="19.899999999999999" customHeight="1">
      <c r="A18" s="174"/>
      <c r="B18" s="174"/>
      <c r="C18" s="174"/>
      <c r="D18" s="174"/>
      <c r="E18" s="174"/>
      <c r="F18" s="174"/>
    </row>
    <row r="19" spans="1:6" ht="46.5" hidden="1" customHeight="1">
      <c r="A19" s="131"/>
      <c r="B19" s="120" t="s">
        <v>340</v>
      </c>
      <c r="C19" s="120" t="s">
        <v>443</v>
      </c>
    </row>
    <row r="20" spans="1:6" ht="14.25" hidden="1" customHeight="1">
      <c r="A20" s="132" t="s">
        <v>431</v>
      </c>
      <c r="B20" s="133">
        <v>0</v>
      </c>
      <c r="C20" s="133">
        <v>0</v>
      </c>
    </row>
    <row r="21" spans="1:6" ht="19.899999999999999" hidden="1" customHeight="1">
      <c r="A21" s="132" t="s">
        <v>432</v>
      </c>
      <c r="B21" s="133">
        <v>0</v>
      </c>
      <c r="C21" s="133">
        <v>0</v>
      </c>
    </row>
    <row r="22" spans="1:6" ht="19.899999999999999" hidden="1" customHeight="1">
      <c r="A22" s="134" t="s">
        <v>433</v>
      </c>
      <c r="B22" s="135">
        <v>-277000</v>
      </c>
      <c r="C22" s="135">
        <f>-Sheet!O28</f>
        <v>-1412157</v>
      </c>
    </row>
    <row r="23" spans="1:6" ht="19.899999999999999" hidden="1" customHeight="1">
      <c r="A23" s="134" t="s">
        <v>434</v>
      </c>
      <c r="B23" s="136">
        <v>222829</v>
      </c>
      <c r="C23" s="137">
        <f>Sheet!R28</f>
        <v>1258025.9099999999</v>
      </c>
    </row>
    <row r="24" spans="1:6" ht="19.899999999999999" hidden="1" customHeight="1">
      <c r="A24" s="132" t="s">
        <v>435</v>
      </c>
      <c r="B24" s="138">
        <f t="shared" ref="B24" si="4">+B20-B21+B22+B23</f>
        <v>-54171</v>
      </c>
      <c r="C24" s="138">
        <f>+C20-C21+C22+C23</f>
        <v>-154131.09000000008</v>
      </c>
    </row>
    <row r="25" spans="1:6" ht="19.899999999999999" hidden="1" customHeight="1">
      <c r="A25" s="168"/>
      <c r="B25" s="169"/>
      <c r="C25" s="169"/>
      <c r="D25" s="169"/>
    </row>
    <row r="26" spans="1:6" hidden="1">
      <c r="A26" s="139" t="s">
        <v>436</v>
      </c>
      <c r="B26" s="140">
        <f>C17+B24</f>
        <v>393264</v>
      </c>
      <c r="C26" s="140">
        <f>D17+C24</f>
        <v>-308532.18000000087</v>
      </c>
    </row>
    <row r="27" spans="1:6" ht="19.899999999999999" customHeight="1"/>
    <row r="29" spans="1:6">
      <c r="A29" s="18" t="s">
        <v>460</v>
      </c>
      <c r="B29" s="141" t="s">
        <v>438</v>
      </c>
      <c r="E29" s="141" t="s">
        <v>437</v>
      </c>
    </row>
    <row r="31" spans="1:6">
      <c r="D31" s="170" t="s">
        <v>444</v>
      </c>
      <c r="E31" s="170"/>
      <c r="F31" s="170"/>
    </row>
  </sheetData>
  <mergeCells count="7">
    <mergeCell ref="A25:D25"/>
    <mergeCell ref="D31:F31"/>
    <mergeCell ref="A5:F5"/>
    <mergeCell ref="A6:F6"/>
    <mergeCell ref="A4:F4"/>
    <mergeCell ref="A7:F7"/>
    <mergeCell ref="A18:F1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6"/>
  <sheetViews>
    <sheetView zoomScaleNormal="100" workbookViewId="0">
      <selection activeCell="B14" sqref="B14"/>
    </sheetView>
  </sheetViews>
  <sheetFormatPr defaultRowHeight="15"/>
  <cols>
    <col min="1" max="1" width="6.5703125" customWidth="1"/>
    <col min="2" max="2" width="49" customWidth="1"/>
    <col min="3" max="3" width="25.7109375" customWidth="1"/>
    <col min="4" max="4" width="24" customWidth="1"/>
    <col min="5" max="5" width="23.85546875" customWidth="1"/>
    <col min="6" max="6" width="17.7109375" customWidth="1"/>
    <col min="7" max="7" width="17.85546875" customWidth="1"/>
  </cols>
  <sheetData>
    <row r="1" spans="1:7" ht="15" customHeight="1">
      <c r="A1" s="167" t="s">
        <v>93</v>
      </c>
      <c r="B1" s="167"/>
      <c r="C1" s="167"/>
      <c r="D1" s="167"/>
      <c r="E1" s="167"/>
      <c r="F1" s="75"/>
    </row>
    <row r="2" spans="1:7" ht="30">
      <c r="A2" s="48" t="s">
        <v>94</v>
      </c>
      <c r="B2" s="48" t="s">
        <v>95</v>
      </c>
      <c r="C2" s="58" t="s">
        <v>447</v>
      </c>
      <c r="D2" s="58" t="s">
        <v>340</v>
      </c>
      <c r="E2" s="58" t="s">
        <v>448</v>
      </c>
      <c r="F2" s="22" t="s">
        <v>96</v>
      </c>
      <c r="G2" s="22" t="s">
        <v>97</v>
      </c>
    </row>
    <row r="3" spans="1:7">
      <c r="A3" s="48">
        <v>1</v>
      </c>
      <c r="B3" s="48">
        <v>2</v>
      </c>
      <c r="C3" s="22">
        <v>3</v>
      </c>
      <c r="D3" s="21">
        <v>4</v>
      </c>
      <c r="E3" s="22">
        <v>5</v>
      </c>
      <c r="F3" s="22">
        <v>6</v>
      </c>
      <c r="G3" s="22">
        <v>7</v>
      </c>
    </row>
    <row r="4" spans="1:7" ht="19.5" customHeight="1">
      <c r="A4" s="23">
        <v>6</v>
      </c>
      <c r="B4" s="23" t="s">
        <v>98</v>
      </c>
      <c r="C4" s="42">
        <f t="shared" ref="C4" si="0">C5+C19+C24+C27+C33+C37</f>
        <v>3329108.4</v>
      </c>
      <c r="D4" s="42">
        <f t="shared" ref="D4" si="1">D5+D19+D24+D27+D33+D37</f>
        <v>6219019</v>
      </c>
      <c r="E4" s="42">
        <f t="shared" ref="E4" si="2">E5+E19+E24+E27+E33+E37</f>
        <v>3235726.51</v>
      </c>
      <c r="F4" s="42">
        <f>E4/D4*100</f>
        <v>52.029532471278827</v>
      </c>
      <c r="G4" s="42">
        <f>E4/C4*100</f>
        <v>97.194988003394528</v>
      </c>
    </row>
    <row r="5" spans="1:7" ht="30">
      <c r="A5" s="23">
        <v>63</v>
      </c>
      <c r="B5" s="23" t="s">
        <v>99</v>
      </c>
      <c r="C5" s="42">
        <f t="shared" ref="C5:D5" si="3">C6+C15+C11+C13</f>
        <v>519248.04</v>
      </c>
      <c r="D5" s="42">
        <f t="shared" si="3"/>
        <v>245445</v>
      </c>
      <c r="E5" s="42">
        <f>E6+E15+E11+E13</f>
        <v>461630.49999999994</v>
      </c>
      <c r="F5" s="42">
        <f t="shared" ref="F5:F45" si="4">E5/D5*100</f>
        <v>188.07899936849392</v>
      </c>
      <c r="G5" s="42">
        <f t="shared" ref="G5:G45" si="5">E5/C5*100</f>
        <v>88.903657681596641</v>
      </c>
    </row>
    <row r="6" spans="1:7" ht="30">
      <c r="A6" s="23">
        <v>632</v>
      </c>
      <c r="B6" s="23" t="s">
        <v>100</v>
      </c>
      <c r="C6" s="42">
        <f t="shared" ref="C6:D6" si="6">SUM(C7:C10)</f>
        <v>343926.22</v>
      </c>
      <c r="D6" s="42">
        <f t="shared" si="6"/>
        <v>89600</v>
      </c>
      <c r="E6" s="42">
        <f>SUM(E7:E10)</f>
        <v>255902.88999999998</v>
      </c>
      <c r="F6" s="42">
        <f t="shared" si="4"/>
        <v>285.60590401785714</v>
      </c>
      <c r="G6" s="42">
        <f t="shared" si="5"/>
        <v>74.406333428140499</v>
      </c>
    </row>
    <row r="7" spans="1:7">
      <c r="A7" s="30">
        <v>6321</v>
      </c>
      <c r="B7" s="30" t="s">
        <v>101</v>
      </c>
      <c r="C7" s="88">
        <v>0</v>
      </c>
      <c r="D7" s="88">
        <v>0</v>
      </c>
      <c r="E7" s="88">
        <v>4982.8</v>
      </c>
      <c r="F7" s="42" t="e">
        <f t="shared" si="4"/>
        <v>#DIV/0!</v>
      </c>
      <c r="G7" s="42" t="e">
        <f t="shared" si="5"/>
        <v>#DIV/0!</v>
      </c>
    </row>
    <row r="8" spans="1:7" hidden="1">
      <c r="A8" s="30">
        <v>6322</v>
      </c>
      <c r="B8" s="30" t="s">
        <v>102</v>
      </c>
      <c r="C8" s="88">
        <v>0</v>
      </c>
      <c r="D8" s="88">
        <v>0</v>
      </c>
      <c r="E8" s="88"/>
      <c r="F8" s="42" t="e">
        <f t="shared" si="4"/>
        <v>#DIV/0!</v>
      </c>
      <c r="G8" s="42" t="e">
        <f t="shared" si="5"/>
        <v>#DIV/0!</v>
      </c>
    </row>
    <row r="9" spans="1:7">
      <c r="A9" s="30">
        <v>6323</v>
      </c>
      <c r="B9" s="30" t="s">
        <v>104</v>
      </c>
      <c r="C9" s="88">
        <v>343926.22</v>
      </c>
      <c r="D9" s="88">
        <v>89600</v>
      </c>
      <c r="E9" s="88">
        <v>250920.09</v>
      </c>
      <c r="F9" s="42">
        <f t="shared" si="4"/>
        <v>280.04474330357141</v>
      </c>
      <c r="G9" s="42">
        <f t="shared" si="5"/>
        <v>72.957534322332279</v>
      </c>
    </row>
    <row r="10" spans="1:7" hidden="1">
      <c r="A10" s="30">
        <v>6324</v>
      </c>
      <c r="B10" s="30" t="s">
        <v>105</v>
      </c>
      <c r="C10" s="88">
        <v>0</v>
      </c>
      <c r="D10" s="88">
        <v>0</v>
      </c>
      <c r="E10" s="88"/>
      <c r="F10" s="42" t="e">
        <f t="shared" si="4"/>
        <v>#DIV/0!</v>
      </c>
      <c r="G10" s="42" t="e">
        <f t="shared" si="5"/>
        <v>#DIV/0!</v>
      </c>
    </row>
    <row r="11" spans="1:7" ht="30" customHeight="1">
      <c r="A11" s="23">
        <v>636</v>
      </c>
      <c r="B11" s="23" t="s">
        <v>326</v>
      </c>
      <c r="C11" s="42">
        <f t="shared" ref="C11:E11" si="7">C12</f>
        <v>0</v>
      </c>
      <c r="D11" s="42">
        <f t="shared" si="7"/>
        <v>0</v>
      </c>
      <c r="E11" s="42">
        <f t="shared" si="7"/>
        <v>500</v>
      </c>
      <c r="F11" s="42" t="e">
        <f t="shared" si="4"/>
        <v>#DIV/0!</v>
      </c>
      <c r="G11" s="42" t="e">
        <f t="shared" si="5"/>
        <v>#DIV/0!</v>
      </c>
    </row>
    <row r="12" spans="1:7" ht="30" customHeight="1">
      <c r="A12" s="30">
        <v>6361</v>
      </c>
      <c r="B12" s="30" t="s">
        <v>327</v>
      </c>
      <c r="C12" s="88">
        <v>0</v>
      </c>
      <c r="D12" s="88">
        <v>0</v>
      </c>
      <c r="E12" s="88">
        <v>500</v>
      </c>
      <c r="F12" s="42" t="e">
        <f t="shared" si="4"/>
        <v>#DIV/0!</v>
      </c>
      <c r="G12" s="42" t="e">
        <f t="shared" si="5"/>
        <v>#DIV/0!</v>
      </c>
    </row>
    <row r="13" spans="1:7" ht="30" customHeight="1">
      <c r="A13" s="160">
        <v>638</v>
      </c>
      <c r="B13" s="160" t="s">
        <v>452</v>
      </c>
      <c r="C13" s="161">
        <f t="shared" ref="C13" si="8">C14</f>
        <v>0</v>
      </c>
      <c r="D13" s="161">
        <f t="shared" ref="D13" si="9">D14</f>
        <v>0</v>
      </c>
      <c r="E13" s="161">
        <f t="shared" ref="E13" si="10">E14</f>
        <v>83956.93</v>
      </c>
      <c r="F13" s="42" t="e">
        <f t="shared" si="4"/>
        <v>#DIV/0!</v>
      </c>
      <c r="G13" s="42" t="e">
        <f t="shared" si="5"/>
        <v>#DIV/0!</v>
      </c>
    </row>
    <row r="14" spans="1:7" ht="30" customHeight="1">
      <c r="A14" s="30">
        <v>6381</v>
      </c>
      <c r="B14" s="30" t="s">
        <v>453</v>
      </c>
      <c r="C14" s="88">
        <v>0</v>
      </c>
      <c r="D14" s="88">
        <v>0</v>
      </c>
      <c r="E14" s="88">
        <v>83956.93</v>
      </c>
      <c r="F14" s="42" t="e">
        <f t="shared" si="4"/>
        <v>#DIV/0!</v>
      </c>
      <c r="G14" s="42" t="e">
        <f t="shared" si="5"/>
        <v>#DIV/0!</v>
      </c>
    </row>
    <row r="15" spans="1:7" ht="30">
      <c r="A15" s="23">
        <v>639</v>
      </c>
      <c r="B15" s="23" t="s">
        <v>106</v>
      </c>
      <c r="C15" s="42">
        <f>SUM(C16:C18)</f>
        <v>175321.82</v>
      </c>
      <c r="D15" s="42">
        <f>SUM(D16:D18)</f>
        <v>155845</v>
      </c>
      <c r="E15" s="42">
        <f>SUM(E16:E18)</f>
        <v>121270.68</v>
      </c>
      <c r="F15" s="42">
        <f t="shared" si="4"/>
        <v>77.814931502454357</v>
      </c>
      <c r="G15" s="42">
        <f t="shared" si="5"/>
        <v>69.170329169523797</v>
      </c>
    </row>
    <row r="16" spans="1:7" ht="30">
      <c r="A16" s="30">
        <v>6391</v>
      </c>
      <c r="B16" s="30" t="s">
        <v>107</v>
      </c>
      <c r="C16" s="88">
        <v>97481.82</v>
      </c>
      <c r="D16" s="88">
        <v>3761</v>
      </c>
      <c r="E16" s="88">
        <v>33014.67</v>
      </c>
      <c r="F16" s="42">
        <f t="shared" si="4"/>
        <v>877.81627226801379</v>
      </c>
      <c r="G16" s="42">
        <f t="shared" si="5"/>
        <v>33.867514988948706</v>
      </c>
    </row>
    <row r="17" spans="1:7" ht="30">
      <c r="A17" s="30">
        <v>6393</v>
      </c>
      <c r="B17" s="30" t="s">
        <v>108</v>
      </c>
      <c r="C17" s="88">
        <v>77840</v>
      </c>
      <c r="D17" s="88">
        <v>152084</v>
      </c>
      <c r="E17" s="88">
        <v>88256.01</v>
      </c>
      <c r="F17" s="42">
        <f t="shared" si="4"/>
        <v>58.031094658215196</v>
      </c>
      <c r="G17" s="42">
        <f t="shared" si="5"/>
        <v>113.38130781089413</v>
      </c>
    </row>
    <row r="18" spans="1:7" hidden="1">
      <c r="A18" s="30">
        <v>6394</v>
      </c>
      <c r="B18" s="30" t="s">
        <v>109</v>
      </c>
      <c r="C18" s="88">
        <v>0</v>
      </c>
      <c r="D18" s="88">
        <v>0</v>
      </c>
      <c r="E18" s="88">
        <v>0</v>
      </c>
      <c r="F18" s="42" t="e">
        <f t="shared" si="4"/>
        <v>#DIV/0!</v>
      </c>
      <c r="G18" s="42" t="e">
        <f t="shared" si="5"/>
        <v>#DIV/0!</v>
      </c>
    </row>
    <row r="19" spans="1:7">
      <c r="A19" s="23">
        <v>64</v>
      </c>
      <c r="B19" s="23" t="s">
        <v>110</v>
      </c>
      <c r="C19" s="42">
        <f>C20</f>
        <v>4119.67</v>
      </c>
      <c r="D19" s="42">
        <f>D20</f>
        <v>5350</v>
      </c>
      <c r="E19" s="42">
        <f>E20</f>
        <v>0.94</v>
      </c>
      <c r="F19" s="42">
        <f t="shared" si="4"/>
        <v>1.7570093457943924E-2</v>
      </c>
      <c r="G19" s="42">
        <f>E19/C19*100</f>
        <v>2.281736158478713E-2</v>
      </c>
    </row>
    <row r="20" spans="1:7">
      <c r="A20" s="23">
        <v>641</v>
      </c>
      <c r="B20" s="23" t="s">
        <v>111</v>
      </c>
      <c r="C20" s="42">
        <f>C23+C22+C21</f>
        <v>4119.67</v>
      </c>
      <c r="D20" s="42">
        <f>D23+D22+D21</f>
        <v>5350</v>
      </c>
      <c r="E20" s="42">
        <f>E23+E22+E21</f>
        <v>0.94</v>
      </c>
      <c r="F20" s="42">
        <f t="shared" si="4"/>
        <v>1.7570093457943924E-2</v>
      </c>
      <c r="G20" s="42">
        <f t="shared" si="5"/>
        <v>2.281736158478713E-2</v>
      </c>
    </row>
    <row r="21" spans="1:7">
      <c r="A21" s="30">
        <v>6413</v>
      </c>
      <c r="B21" s="30" t="s">
        <v>112</v>
      </c>
      <c r="C21" s="88">
        <v>4119.67</v>
      </c>
      <c r="D21" s="88">
        <v>5350</v>
      </c>
      <c r="E21" s="88">
        <v>0</v>
      </c>
      <c r="F21" s="42">
        <f t="shared" si="4"/>
        <v>0</v>
      </c>
      <c r="G21" s="42">
        <f t="shared" si="5"/>
        <v>0</v>
      </c>
    </row>
    <row r="22" spans="1:7" hidden="1">
      <c r="A22" s="30">
        <v>6414</v>
      </c>
      <c r="B22" s="30" t="s">
        <v>113</v>
      </c>
      <c r="C22" s="88">
        <v>0</v>
      </c>
      <c r="D22" s="88">
        <v>0</v>
      </c>
      <c r="E22" s="88">
        <v>0</v>
      </c>
      <c r="F22" s="42" t="e">
        <f t="shared" si="4"/>
        <v>#DIV/0!</v>
      </c>
      <c r="G22" s="42" t="e">
        <f t="shared" si="5"/>
        <v>#DIV/0!</v>
      </c>
    </row>
    <row r="23" spans="1:7" ht="30">
      <c r="A23" s="30">
        <v>6415</v>
      </c>
      <c r="B23" s="30" t="s">
        <v>114</v>
      </c>
      <c r="C23" s="88">
        <v>0</v>
      </c>
      <c r="D23" s="88">
        <v>0</v>
      </c>
      <c r="E23" s="88">
        <v>0.94</v>
      </c>
      <c r="F23" s="42" t="e">
        <f t="shared" si="4"/>
        <v>#DIV/0!</v>
      </c>
      <c r="G23" s="42" t="e">
        <f t="shared" si="5"/>
        <v>#DIV/0!</v>
      </c>
    </row>
    <row r="24" spans="1:7" ht="30">
      <c r="A24" s="23">
        <v>65</v>
      </c>
      <c r="B24" s="23" t="s">
        <v>115</v>
      </c>
      <c r="C24" s="42">
        <f>C25</f>
        <v>91444.33</v>
      </c>
      <c r="D24" s="42">
        <f t="shared" ref="D24:E25" si="11">D25</f>
        <v>1266350</v>
      </c>
      <c r="E24" s="42">
        <f t="shared" si="11"/>
        <v>238985.15</v>
      </c>
      <c r="F24" s="42">
        <f t="shared" si="4"/>
        <v>18.871966675879495</v>
      </c>
      <c r="G24" s="42">
        <f t="shared" si="5"/>
        <v>261.3449625580941</v>
      </c>
    </row>
    <row r="25" spans="1:7">
      <c r="A25" s="23">
        <v>652</v>
      </c>
      <c r="B25" s="23" t="s">
        <v>116</v>
      </c>
      <c r="C25" s="42">
        <f>C26</f>
        <v>91444.33</v>
      </c>
      <c r="D25" s="42">
        <f t="shared" si="11"/>
        <v>1266350</v>
      </c>
      <c r="E25" s="42">
        <f t="shared" si="11"/>
        <v>238985.15</v>
      </c>
      <c r="F25" s="42">
        <f t="shared" si="4"/>
        <v>18.871966675879495</v>
      </c>
      <c r="G25" s="42">
        <f t="shared" si="5"/>
        <v>261.3449625580941</v>
      </c>
    </row>
    <row r="26" spans="1:7">
      <c r="A26" s="30">
        <v>6526</v>
      </c>
      <c r="B26" s="30" t="s">
        <v>117</v>
      </c>
      <c r="C26" s="88">
        <v>91444.33</v>
      </c>
      <c r="D26" s="88">
        <v>1266350</v>
      </c>
      <c r="E26" s="88">
        <v>238985.15</v>
      </c>
      <c r="F26" s="42">
        <f t="shared" si="4"/>
        <v>18.871966675879495</v>
      </c>
      <c r="G26" s="42">
        <f t="shared" si="5"/>
        <v>261.3449625580941</v>
      </c>
    </row>
    <row r="27" spans="1:7" ht="30">
      <c r="A27" s="23">
        <v>66</v>
      </c>
      <c r="B27" s="23" t="s">
        <v>118</v>
      </c>
      <c r="C27" s="42">
        <f>C28+C31</f>
        <v>535867.44999999995</v>
      </c>
      <c r="D27" s="42">
        <f t="shared" ref="D27" si="12">D28+D31</f>
        <v>39485</v>
      </c>
      <c r="E27" s="42">
        <f t="shared" ref="E27" si="13">E28+E31</f>
        <v>62192.5</v>
      </c>
      <c r="F27" s="42">
        <f t="shared" si="4"/>
        <v>157.50918070153224</v>
      </c>
      <c r="G27" s="42">
        <f t="shared" si="5"/>
        <v>11.605948448632214</v>
      </c>
    </row>
    <row r="28" spans="1:7" ht="30">
      <c r="A28" s="23">
        <v>661</v>
      </c>
      <c r="B28" s="23" t="s">
        <v>119</v>
      </c>
      <c r="C28" s="42">
        <f>C29+C30</f>
        <v>506172.75</v>
      </c>
      <c r="D28" s="42">
        <f t="shared" ref="D28" si="14">D29+D30</f>
        <v>39485</v>
      </c>
      <c r="E28" s="42">
        <f t="shared" ref="E28" si="15">E29+E30</f>
        <v>31717.51</v>
      </c>
      <c r="F28" s="42">
        <f t="shared" si="4"/>
        <v>80.327997973914151</v>
      </c>
      <c r="G28" s="42">
        <f t="shared" si="5"/>
        <v>6.2661433275497354</v>
      </c>
    </row>
    <row r="29" spans="1:7" s="50" customFormat="1" hidden="1">
      <c r="A29" s="30">
        <v>6614</v>
      </c>
      <c r="B29" s="30" t="s">
        <v>120</v>
      </c>
      <c r="C29" s="83">
        <v>0</v>
      </c>
      <c r="D29" s="83">
        <v>0</v>
      </c>
      <c r="E29" s="88">
        <v>0</v>
      </c>
      <c r="F29" s="42" t="e">
        <f t="shared" si="4"/>
        <v>#DIV/0!</v>
      </c>
      <c r="G29" s="42" t="e">
        <f t="shared" si="5"/>
        <v>#DIV/0!</v>
      </c>
    </row>
    <row r="30" spans="1:7">
      <c r="A30" s="30">
        <v>6615</v>
      </c>
      <c r="B30" s="30" t="s">
        <v>121</v>
      </c>
      <c r="C30" s="83">
        <v>506172.75</v>
      </c>
      <c r="D30" s="83">
        <v>39485</v>
      </c>
      <c r="E30" s="88">
        <v>31717.51</v>
      </c>
      <c r="F30" s="42">
        <f t="shared" si="4"/>
        <v>80.327997973914151</v>
      </c>
      <c r="G30" s="42">
        <f t="shared" si="5"/>
        <v>6.2661433275497354</v>
      </c>
    </row>
    <row r="31" spans="1:7" ht="30">
      <c r="A31" s="23">
        <v>663</v>
      </c>
      <c r="B31" s="23" t="s">
        <v>122</v>
      </c>
      <c r="C31" s="42">
        <f>C32</f>
        <v>29694.7</v>
      </c>
      <c r="D31" s="42">
        <f t="shared" ref="D31:E31" si="16">D32</f>
        <v>0</v>
      </c>
      <c r="E31" s="42">
        <f t="shared" si="16"/>
        <v>30474.99</v>
      </c>
      <c r="F31" s="42" t="e">
        <f t="shared" si="4"/>
        <v>#DIV/0!</v>
      </c>
      <c r="G31" s="42">
        <f t="shared" si="5"/>
        <v>102.62770797482379</v>
      </c>
    </row>
    <row r="32" spans="1:7">
      <c r="A32" s="30">
        <v>6631</v>
      </c>
      <c r="B32" s="30" t="s">
        <v>123</v>
      </c>
      <c r="C32" s="88">
        <v>29694.7</v>
      </c>
      <c r="D32" s="88">
        <v>0</v>
      </c>
      <c r="E32" s="88">
        <v>30474.99</v>
      </c>
      <c r="F32" s="42" t="e">
        <f t="shared" si="4"/>
        <v>#DIV/0!</v>
      </c>
      <c r="G32" s="42">
        <f t="shared" si="5"/>
        <v>102.62770797482379</v>
      </c>
    </row>
    <row r="33" spans="1:7" ht="30">
      <c r="A33" s="23">
        <v>67</v>
      </c>
      <c r="B33" s="23" t="s">
        <v>124</v>
      </c>
      <c r="C33" s="42">
        <f>C34</f>
        <v>2162187.9300000002</v>
      </c>
      <c r="D33" s="42">
        <f t="shared" ref="D33:E33" si="17">D34</f>
        <v>4629907</v>
      </c>
      <c r="E33" s="42">
        <f t="shared" si="17"/>
        <v>2456676.44</v>
      </c>
      <c r="F33" s="42">
        <f t="shared" si="4"/>
        <v>53.061032111444142</v>
      </c>
      <c r="G33" s="42">
        <f t="shared" si="5"/>
        <v>113.61993127026659</v>
      </c>
    </row>
    <row r="34" spans="1:7" ht="30">
      <c r="A34" s="23">
        <v>671</v>
      </c>
      <c r="B34" s="23" t="s">
        <v>125</v>
      </c>
      <c r="C34" s="42">
        <f>C35+C36</f>
        <v>2162187.9300000002</v>
      </c>
      <c r="D34" s="42">
        <f t="shared" ref="D34" si="18">D35+D36</f>
        <v>4629907</v>
      </c>
      <c r="E34" s="42">
        <f t="shared" ref="E34" si="19">E35+E36</f>
        <v>2456676.44</v>
      </c>
      <c r="F34" s="42">
        <f t="shared" si="4"/>
        <v>53.061032111444142</v>
      </c>
      <c r="G34" s="42">
        <f t="shared" si="5"/>
        <v>113.61993127026659</v>
      </c>
    </row>
    <row r="35" spans="1:7">
      <c r="A35" s="30">
        <v>6711</v>
      </c>
      <c r="B35" s="30" t="s">
        <v>126</v>
      </c>
      <c r="C35" s="88">
        <v>2162187.9300000002</v>
      </c>
      <c r="D35" s="88">
        <v>4629907</v>
      </c>
      <c r="E35" s="88">
        <v>2456676.44</v>
      </c>
      <c r="F35" s="42">
        <f t="shared" si="4"/>
        <v>53.061032111444142</v>
      </c>
      <c r="G35" s="42">
        <f t="shared" si="5"/>
        <v>113.61993127026659</v>
      </c>
    </row>
    <row r="36" spans="1:7" hidden="1">
      <c r="A36" s="30">
        <v>6712</v>
      </c>
      <c r="B36" s="30" t="s">
        <v>127</v>
      </c>
      <c r="C36" s="88">
        <v>0</v>
      </c>
      <c r="D36" s="88">
        <v>0</v>
      </c>
      <c r="E36" s="88"/>
      <c r="F36" s="42" t="e">
        <f t="shared" si="4"/>
        <v>#DIV/0!</v>
      </c>
      <c r="G36" s="42" t="e">
        <f t="shared" si="5"/>
        <v>#DIV/0!</v>
      </c>
    </row>
    <row r="37" spans="1:7">
      <c r="A37" s="23">
        <v>68</v>
      </c>
      <c r="B37" s="23" t="s">
        <v>128</v>
      </c>
      <c r="C37" s="42">
        <f>C38+C40</f>
        <v>16240.98</v>
      </c>
      <c r="D37" s="42">
        <f t="shared" ref="D37" si="20">D38+D40</f>
        <v>32482</v>
      </c>
      <c r="E37" s="42">
        <f t="shared" ref="E37" si="21">E38+E40</f>
        <v>16240.98</v>
      </c>
      <c r="F37" s="42">
        <f t="shared" si="4"/>
        <v>49.999938427436739</v>
      </c>
      <c r="G37" s="42">
        <f t="shared" si="5"/>
        <v>100</v>
      </c>
    </row>
    <row r="38" spans="1:7" hidden="1">
      <c r="A38" s="23">
        <v>681</v>
      </c>
      <c r="B38" s="23" t="s">
        <v>129</v>
      </c>
      <c r="C38" s="42">
        <f>C39</f>
        <v>0</v>
      </c>
      <c r="D38" s="42">
        <f t="shared" ref="D38:E38" si="22">D39</f>
        <v>0</v>
      </c>
      <c r="E38" s="42">
        <f t="shared" si="22"/>
        <v>0</v>
      </c>
      <c r="F38" s="42" t="e">
        <f t="shared" si="4"/>
        <v>#DIV/0!</v>
      </c>
      <c r="G38" s="42" t="e">
        <f t="shared" si="5"/>
        <v>#DIV/0!</v>
      </c>
    </row>
    <row r="39" spans="1:7" hidden="1">
      <c r="A39" s="30">
        <v>6819</v>
      </c>
      <c r="B39" s="30" t="s">
        <v>130</v>
      </c>
      <c r="C39" s="88">
        <v>0</v>
      </c>
      <c r="D39" s="88">
        <v>0</v>
      </c>
      <c r="E39" s="88">
        <v>0</v>
      </c>
      <c r="F39" s="42" t="e">
        <f t="shared" si="4"/>
        <v>#DIV/0!</v>
      </c>
      <c r="G39" s="42" t="e">
        <f t="shared" si="5"/>
        <v>#DIV/0!</v>
      </c>
    </row>
    <row r="40" spans="1:7">
      <c r="A40" s="23">
        <v>683</v>
      </c>
      <c r="B40" s="23" t="s">
        <v>131</v>
      </c>
      <c r="C40" s="42">
        <f>C41</f>
        <v>16240.98</v>
      </c>
      <c r="D40" s="42">
        <f t="shared" ref="D40:E40" si="23">D41</f>
        <v>32482</v>
      </c>
      <c r="E40" s="42">
        <f t="shared" si="23"/>
        <v>16240.98</v>
      </c>
      <c r="F40" s="42">
        <f t="shared" si="4"/>
        <v>49.999938427436739</v>
      </c>
      <c r="G40" s="42">
        <f t="shared" si="5"/>
        <v>100</v>
      </c>
    </row>
    <row r="41" spans="1:7">
      <c r="A41" s="30">
        <v>6831</v>
      </c>
      <c r="B41" s="30" t="s">
        <v>131</v>
      </c>
      <c r="C41" s="88">
        <v>16240.98</v>
      </c>
      <c r="D41" s="88">
        <v>32482</v>
      </c>
      <c r="E41" s="88">
        <v>16240.98</v>
      </c>
      <c r="F41" s="42">
        <f t="shared" si="4"/>
        <v>49.999938427436739</v>
      </c>
      <c r="G41" s="42">
        <f t="shared" si="5"/>
        <v>100</v>
      </c>
    </row>
    <row r="42" spans="1:7" hidden="1">
      <c r="A42" s="23">
        <v>7</v>
      </c>
      <c r="B42" s="23" t="s">
        <v>132</v>
      </c>
      <c r="C42" s="42">
        <f>C43</f>
        <v>0</v>
      </c>
      <c r="D42" s="42">
        <f t="shared" ref="D42:E43" si="24">D43</f>
        <v>0</v>
      </c>
      <c r="E42" s="42">
        <f t="shared" si="24"/>
        <v>0</v>
      </c>
      <c r="F42" s="42" t="e">
        <f t="shared" si="4"/>
        <v>#DIV/0!</v>
      </c>
      <c r="G42" s="42" t="e">
        <f t="shared" si="5"/>
        <v>#DIV/0!</v>
      </c>
    </row>
    <row r="43" spans="1:7" hidden="1">
      <c r="A43" s="23">
        <v>72</v>
      </c>
      <c r="B43" s="23" t="s">
        <v>133</v>
      </c>
      <c r="C43" s="42">
        <f>C44</f>
        <v>0</v>
      </c>
      <c r="D43" s="42">
        <f t="shared" si="24"/>
        <v>0</v>
      </c>
      <c r="E43" s="42">
        <f t="shared" si="24"/>
        <v>0</v>
      </c>
      <c r="F43" s="42" t="e">
        <f t="shared" si="4"/>
        <v>#DIV/0!</v>
      </c>
      <c r="G43" s="42" t="e">
        <f t="shared" si="5"/>
        <v>#DIV/0!</v>
      </c>
    </row>
    <row r="44" spans="1:7" s="51" customFormat="1" hidden="1">
      <c r="A44" s="23">
        <v>722</v>
      </c>
      <c r="B44" s="23" t="s">
        <v>324</v>
      </c>
      <c r="C44" s="42">
        <f>SUM(C45)</f>
        <v>0</v>
      </c>
      <c r="D44" s="42">
        <v>0</v>
      </c>
      <c r="E44" s="42">
        <f>E45</f>
        <v>0</v>
      </c>
      <c r="F44" s="42" t="e">
        <f t="shared" si="4"/>
        <v>#DIV/0!</v>
      </c>
      <c r="G44" s="42" t="e">
        <f t="shared" si="5"/>
        <v>#DIV/0!</v>
      </c>
    </row>
    <row r="45" spans="1:7" hidden="1">
      <c r="A45" s="30">
        <v>7221</v>
      </c>
      <c r="B45" s="30" t="s">
        <v>217</v>
      </c>
      <c r="C45" s="88">
        <v>0</v>
      </c>
      <c r="D45" s="88">
        <v>0</v>
      </c>
      <c r="E45" s="88">
        <v>0</v>
      </c>
      <c r="F45" s="42" t="e">
        <f t="shared" si="4"/>
        <v>#DIV/0!</v>
      </c>
      <c r="G45" s="42" t="e">
        <f t="shared" si="5"/>
        <v>#DIV/0!</v>
      </c>
    </row>
    <row r="46" spans="1:7">
      <c r="A46" s="31"/>
      <c r="B46" s="31" t="s">
        <v>134</v>
      </c>
      <c r="C46" s="46">
        <f>C4+C42</f>
        <v>3329108.4</v>
      </c>
      <c r="D46" s="46">
        <f>D4+D42</f>
        <v>6219019</v>
      </c>
      <c r="E46" s="46">
        <f>E4+E42</f>
        <v>3235726.51</v>
      </c>
      <c r="F46" s="46">
        <f>E46/D46*100</f>
        <v>52.029532471278827</v>
      </c>
      <c r="G46" s="46">
        <f>E46/C46*100</f>
        <v>97.194988003394528</v>
      </c>
    </row>
  </sheetData>
  <mergeCells count="1">
    <mergeCell ref="A1:E1"/>
  </mergeCells>
  <pageMargins left="0.70866141732283472" right="0.17" top="0.17" bottom="0.17" header="0.31496062992125984" footer="0.31496062992125984"/>
  <pageSetup paperSize="9" scale="76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39"/>
  <sheetViews>
    <sheetView zoomScale="80" zoomScaleNormal="80" workbookViewId="0">
      <selection activeCell="J31" sqref="J31"/>
    </sheetView>
  </sheetViews>
  <sheetFormatPr defaultRowHeight="15"/>
  <cols>
    <col min="1" max="1" width="7.7109375" customWidth="1"/>
    <col min="2" max="2" width="61.5703125" bestFit="1" customWidth="1"/>
    <col min="3" max="3" width="16" customWidth="1"/>
    <col min="4" max="4" width="19.85546875" customWidth="1"/>
    <col min="5" max="5" width="18" style="81" bestFit="1" customWidth="1"/>
    <col min="6" max="6" width="13.42578125" customWidth="1"/>
    <col min="7" max="7" width="11.140625" customWidth="1"/>
  </cols>
  <sheetData>
    <row r="1" spans="1:44" ht="20.100000000000001" customHeight="1">
      <c r="A1" s="176" t="s">
        <v>135</v>
      </c>
      <c r="B1" s="176"/>
      <c r="C1" s="176"/>
      <c r="D1" s="176"/>
      <c r="E1" s="176"/>
      <c r="F1" s="176"/>
      <c r="G1" s="176"/>
    </row>
    <row r="2" spans="1:44" ht="20.100000000000001" customHeight="1"/>
    <row r="3" spans="1:44" ht="20.100000000000001" customHeight="1">
      <c r="A3" s="175" t="s">
        <v>136</v>
      </c>
      <c r="B3" s="175"/>
      <c r="C3" s="175"/>
      <c r="D3" s="175"/>
      <c r="E3" s="175"/>
      <c r="F3" s="175"/>
      <c r="G3" s="175"/>
    </row>
    <row r="4" spans="1:44" ht="20.100000000000001" customHeight="1">
      <c r="A4" s="48" t="s">
        <v>94</v>
      </c>
      <c r="B4" s="48" t="s">
        <v>137</v>
      </c>
      <c r="C4" s="58" t="s">
        <v>447</v>
      </c>
      <c r="D4" s="58" t="s">
        <v>340</v>
      </c>
      <c r="E4" s="58" t="s">
        <v>448</v>
      </c>
      <c r="F4" s="22" t="s">
        <v>96</v>
      </c>
      <c r="G4" s="22" t="s">
        <v>97</v>
      </c>
    </row>
    <row r="5" spans="1:44" ht="20.100000000000001" customHeight="1">
      <c r="A5" s="48">
        <v>1</v>
      </c>
      <c r="B5" s="48">
        <v>2</v>
      </c>
      <c r="C5" s="22">
        <v>3</v>
      </c>
      <c r="D5" s="22">
        <v>4</v>
      </c>
      <c r="E5" s="22">
        <v>5</v>
      </c>
      <c r="F5" s="22">
        <v>6</v>
      </c>
      <c r="G5" s="48">
        <v>7</v>
      </c>
    </row>
    <row r="6" spans="1:44" s="29" customFormat="1" ht="20.100000000000001" customHeight="1">
      <c r="A6" s="44">
        <v>6</v>
      </c>
      <c r="B6" s="23" t="s">
        <v>98</v>
      </c>
      <c r="C6" s="42">
        <f>C39-C37</f>
        <v>3329108.4</v>
      </c>
      <c r="D6" s="42">
        <f>D39-D37</f>
        <v>6219019</v>
      </c>
      <c r="E6" s="42">
        <f t="shared" ref="D6:E6" si="0">E39-E37</f>
        <v>3235726.5100000002</v>
      </c>
      <c r="F6" s="45">
        <f>E6/D6*100</f>
        <v>52.029532471278841</v>
      </c>
      <c r="G6" s="45">
        <f>E6/C6*100</f>
        <v>97.194988003394556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</row>
    <row r="7" spans="1:44" ht="20.100000000000001" customHeight="1">
      <c r="A7" s="37"/>
      <c r="B7" s="37" t="s">
        <v>140</v>
      </c>
      <c r="C7" s="82">
        <f>C8+C9</f>
        <v>2162187.9300000002</v>
      </c>
      <c r="D7" s="82">
        <f t="shared" ref="D7:E7" si="1">D8+D9</f>
        <v>4629907</v>
      </c>
      <c r="E7" s="82">
        <f t="shared" si="1"/>
        <v>2456676.44</v>
      </c>
      <c r="F7" s="82">
        <f t="shared" ref="F7:F38" si="2">E7/D7*100</f>
        <v>53.061032111444142</v>
      </c>
      <c r="G7" s="82">
        <f t="shared" ref="G7:G38" si="3">E7/C7*100</f>
        <v>113.61993127026659</v>
      </c>
    </row>
    <row r="8" spans="1:44" ht="20.100000000000001" customHeight="1">
      <c r="A8" s="15">
        <v>6711</v>
      </c>
      <c r="B8" s="15" t="s">
        <v>126</v>
      </c>
      <c r="C8" s="83">
        <v>2162187.9300000002</v>
      </c>
      <c r="D8" s="83">
        <v>4629907</v>
      </c>
      <c r="E8" s="83">
        <f>2456406.44+270</f>
        <v>2456676.44</v>
      </c>
      <c r="F8" s="45">
        <f t="shared" si="2"/>
        <v>53.061032111444142</v>
      </c>
      <c r="G8" s="45">
        <f>E8/C8*100</f>
        <v>113.61993127026659</v>
      </c>
    </row>
    <row r="9" spans="1:44" ht="20.100000000000001" customHeight="1">
      <c r="A9" s="15">
        <v>6712</v>
      </c>
      <c r="B9" s="15" t="s">
        <v>141</v>
      </c>
      <c r="C9" s="83">
        <v>0</v>
      </c>
      <c r="D9" s="83"/>
      <c r="E9" s="83"/>
      <c r="F9" s="45" t="e">
        <f t="shared" si="2"/>
        <v>#DIV/0!</v>
      </c>
      <c r="G9" s="45" t="e">
        <f t="shared" si="3"/>
        <v>#DIV/0!</v>
      </c>
    </row>
    <row r="10" spans="1:44" ht="20.100000000000001" customHeight="1">
      <c r="A10" s="37"/>
      <c r="B10" s="37" t="s">
        <v>142</v>
      </c>
      <c r="C10" s="82">
        <f>C11</f>
        <v>0</v>
      </c>
      <c r="D10" s="82"/>
      <c r="E10" s="82"/>
      <c r="F10" s="82" t="e">
        <f t="shared" si="2"/>
        <v>#DIV/0!</v>
      </c>
      <c r="G10" s="82" t="e">
        <f t="shared" si="3"/>
        <v>#DIV/0!</v>
      </c>
    </row>
    <row r="11" spans="1:44" ht="30">
      <c r="A11" s="15">
        <v>6711</v>
      </c>
      <c r="B11" s="17" t="s">
        <v>143</v>
      </c>
      <c r="C11" s="83">
        <v>0</v>
      </c>
      <c r="D11" s="83">
        <v>0</v>
      </c>
      <c r="E11" s="83">
        <v>0</v>
      </c>
      <c r="F11" s="45" t="e">
        <f t="shared" si="2"/>
        <v>#DIV/0!</v>
      </c>
      <c r="G11" s="45" t="e">
        <f t="shared" si="3"/>
        <v>#DIV/0!</v>
      </c>
    </row>
    <row r="12" spans="1:44" ht="20.100000000000001" customHeight="1">
      <c r="A12" s="37"/>
      <c r="B12" s="37" t="s">
        <v>144</v>
      </c>
      <c r="C12" s="82">
        <f>SUM(C13:C17)</f>
        <v>510292.42</v>
      </c>
      <c r="D12" s="82">
        <f t="shared" ref="D12:E12" si="4">SUM(D13:D17)</f>
        <v>44835</v>
      </c>
      <c r="E12" s="82">
        <f t="shared" si="4"/>
        <v>31718.449999999997</v>
      </c>
      <c r="F12" s="82">
        <f t="shared" si="2"/>
        <v>70.744842199174741</v>
      </c>
      <c r="G12" s="82">
        <f t="shared" si="3"/>
        <v>6.2157399868883019</v>
      </c>
    </row>
    <row r="13" spans="1:44" ht="20.100000000000001" customHeight="1">
      <c r="A13" s="15">
        <v>6413</v>
      </c>
      <c r="B13" s="15" t="s">
        <v>112</v>
      </c>
      <c r="C13" s="83">
        <v>4119.67</v>
      </c>
      <c r="D13" s="83">
        <v>5350</v>
      </c>
      <c r="E13" s="83">
        <v>0</v>
      </c>
      <c r="F13" s="45">
        <f t="shared" si="2"/>
        <v>0</v>
      </c>
      <c r="G13" s="45">
        <f t="shared" si="3"/>
        <v>0</v>
      </c>
    </row>
    <row r="14" spans="1:44" ht="20.100000000000001" customHeight="1">
      <c r="A14" s="15">
        <v>6414</v>
      </c>
      <c r="B14" s="15" t="s">
        <v>113</v>
      </c>
      <c r="C14" s="83">
        <v>0</v>
      </c>
      <c r="D14" s="83">
        <v>0</v>
      </c>
      <c r="E14" s="83">
        <v>0</v>
      </c>
      <c r="F14" s="45" t="e">
        <f t="shared" si="2"/>
        <v>#DIV/0!</v>
      </c>
      <c r="G14" s="45" t="e">
        <f t="shared" si="3"/>
        <v>#DIV/0!</v>
      </c>
    </row>
    <row r="15" spans="1:44" ht="30">
      <c r="A15" s="15">
        <v>6415</v>
      </c>
      <c r="B15" s="17" t="s">
        <v>114</v>
      </c>
      <c r="C15" s="83">
        <v>0</v>
      </c>
      <c r="D15" s="83">
        <v>0</v>
      </c>
      <c r="E15" s="83">
        <v>0.94</v>
      </c>
      <c r="F15" s="45" t="e">
        <f t="shared" si="2"/>
        <v>#DIV/0!</v>
      </c>
      <c r="G15" s="45" t="e">
        <f t="shared" si="3"/>
        <v>#DIV/0!</v>
      </c>
    </row>
    <row r="16" spans="1:44" ht="20.100000000000001" customHeight="1">
      <c r="A16" s="15">
        <v>6614</v>
      </c>
      <c r="B16" s="17" t="s">
        <v>145</v>
      </c>
      <c r="C16" s="83">
        <v>0</v>
      </c>
      <c r="D16" s="83"/>
      <c r="E16" s="83"/>
      <c r="F16" s="45" t="e">
        <f t="shared" si="2"/>
        <v>#DIV/0!</v>
      </c>
      <c r="G16" s="45" t="e">
        <f t="shared" si="3"/>
        <v>#DIV/0!</v>
      </c>
    </row>
    <row r="17" spans="1:7" ht="20.100000000000001" customHeight="1">
      <c r="A17" s="15">
        <v>6615</v>
      </c>
      <c r="B17" s="15" t="s">
        <v>325</v>
      </c>
      <c r="C17" s="83">
        <v>506172.75</v>
      </c>
      <c r="D17" s="83">
        <v>39485</v>
      </c>
      <c r="E17" s="83">
        <v>31717.51</v>
      </c>
      <c r="F17" s="45">
        <f t="shared" si="2"/>
        <v>80.327997973914151</v>
      </c>
      <c r="G17" s="45">
        <f t="shared" si="3"/>
        <v>6.2661433275497354</v>
      </c>
    </row>
    <row r="18" spans="1:7" ht="20.100000000000001" customHeight="1">
      <c r="A18" s="37"/>
      <c r="B18" s="37" t="s">
        <v>146</v>
      </c>
      <c r="C18" s="82">
        <f>SUM(C19:C20)</f>
        <v>107685.31</v>
      </c>
      <c r="D18" s="82">
        <f t="shared" ref="D18:E18" si="5">SUM(D19:D20)</f>
        <v>1298832</v>
      </c>
      <c r="E18" s="82">
        <f t="shared" si="5"/>
        <v>255226.13</v>
      </c>
      <c r="F18" s="82">
        <f t="shared" si="2"/>
        <v>19.65043439028296</v>
      </c>
      <c r="G18" s="82">
        <f t="shared" si="3"/>
        <v>237.01109278507903</v>
      </c>
    </row>
    <row r="19" spans="1:7" ht="20.100000000000001" customHeight="1">
      <c r="A19" s="15">
        <v>6526</v>
      </c>
      <c r="B19" s="15" t="s">
        <v>147</v>
      </c>
      <c r="C19" s="83">
        <v>91444.33</v>
      </c>
      <c r="D19" s="83">
        <v>1266350</v>
      </c>
      <c r="E19" s="83">
        <v>238985.15</v>
      </c>
      <c r="F19" s="45">
        <f t="shared" si="2"/>
        <v>18.871966675879495</v>
      </c>
      <c r="G19" s="45">
        <f t="shared" si="3"/>
        <v>261.3449625580941</v>
      </c>
    </row>
    <row r="20" spans="1:7" ht="20.100000000000001" customHeight="1">
      <c r="A20" s="15">
        <v>6831</v>
      </c>
      <c r="B20" s="15" t="s">
        <v>131</v>
      </c>
      <c r="C20" s="83">
        <v>16240.98</v>
      </c>
      <c r="D20" s="83">
        <v>32482</v>
      </c>
      <c r="E20" s="83">
        <v>16240.98</v>
      </c>
      <c r="F20" s="45">
        <f t="shared" si="2"/>
        <v>49.999938427436739</v>
      </c>
      <c r="G20" s="45">
        <f t="shared" si="3"/>
        <v>100</v>
      </c>
    </row>
    <row r="21" spans="1:7" ht="20.100000000000001" customHeight="1">
      <c r="A21" s="37"/>
      <c r="B21" s="37" t="s">
        <v>148</v>
      </c>
      <c r="C21" s="82">
        <f>SUM(C22:C23)</f>
        <v>343926.22</v>
      </c>
      <c r="D21" s="82">
        <f t="shared" ref="D21:E21" si="6">SUM(D22:D23)</f>
        <v>89600</v>
      </c>
      <c r="E21" s="82">
        <f t="shared" si="6"/>
        <v>250920.09</v>
      </c>
      <c r="F21" s="82">
        <f t="shared" si="2"/>
        <v>280.04474330357141</v>
      </c>
      <c r="G21" s="82">
        <f t="shared" si="3"/>
        <v>72.957534322332279</v>
      </c>
    </row>
    <row r="22" spans="1:7" ht="20.100000000000001" customHeight="1">
      <c r="A22" s="15">
        <v>6323</v>
      </c>
      <c r="B22" s="15" t="s">
        <v>104</v>
      </c>
      <c r="C22" s="83">
        <v>343926.22</v>
      </c>
      <c r="D22" s="83">
        <v>89600</v>
      </c>
      <c r="E22" s="83">
        <v>250920.09</v>
      </c>
      <c r="F22" s="45">
        <f t="shared" si="2"/>
        <v>280.04474330357141</v>
      </c>
      <c r="G22" s="45">
        <f t="shared" si="3"/>
        <v>72.957534322332279</v>
      </c>
    </row>
    <row r="23" spans="1:7" ht="20.100000000000001" customHeight="1">
      <c r="A23" s="15">
        <v>6324</v>
      </c>
      <c r="B23" s="15" t="s">
        <v>149</v>
      </c>
      <c r="C23" s="83">
        <v>0</v>
      </c>
      <c r="D23" s="83"/>
      <c r="E23" s="83"/>
      <c r="F23" s="45" t="e">
        <f t="shared" si="2"/>
        <v>#DIV/0!</v>
      </c>
      <c r="G23" s="45" t="e">
        <f t="shared" si="3"/>
        <v>#DIV/0!</v>
      </c>
    </row>
    <row r="24" spans="1:7" ht="20.100000000000001" customHeight="1">
      <c r="A24" s="37"/>
      <c r="B24" s="37" t="s">
        <v>33</v>
      </c>
      <c r="C24" s="82">
        <f>SUM(C25:C31)</f>
        <v>175321.82</v>
      </c>
      <c r="D24" s="82">
        <f t="shared" ref="D24:E24" si="7">SUM(D25:D31)</f>
        <v>155845</v>
      </c>
      <c r="E24" s="82">
        <f t="shared" si="7"/>
        <v>210710.40999999997</v>
      </c>
      <c r="F24" s="82">
        <f t="shared" si="2"/>
        <v>135.20511405563218</v>
      </c>
      <c r="G24" s="82">
        <f t="shared" si="3"/>
        <v>120.18493191549115</v>
      </c>
    </row>
    <row r="25" spans="1:7" ht="20.100000000000001" customHeight="1">
      <c r="A25" s="15">
        <v>6321</v>
      </c>
      <c r="B25" s="15" t="s">
        <v>101</v>
      </c>
      <c r="C25" s="67">
        <v>0</v>
      </c>
      <c r="D25" s="83">
        <v>0</v>
      </c>
      <c r="E25" s="67">
        <v>4982.8</v>
      </c>
      <c r="F25" s="45" t="e">
        <f t="shared" si="2"/>
        <v>#DIV/0!</v>
      </c>
      <c r="G25" s="45" t="e">
        <f t="shared" si="3"/>
        <v>#DIV/0!</v>
      </c>
    </row>
    <row r="26" spans="1:7" ht="20.100000000000001" customHeight="1">
      <c r="A26" s="15">
        <v>6322</v>
      </c>
      <c r="B26" s="15" t="s">
        <v>102</v>
      </c>
      <c r="C26" s="84">
        <v>0</v>
      </c>
      <c r="D26" s="83">
        <v>0</v>
      </c>
      <c r="E26" s="84"/>
      <c r="F26" s="45" t="e">
        <f t="shared" si="2"/>
        <v>#DIV/0!</v>
      </c>
      <c r="G26" s="45" t="e">
        <f t="shared" si="3"/>
        <v>#DIV/0!</v>
      </c>
    </row>
    <row r="27" spans="1:7" ht="30">
      <c r="A27" s="15">
        <v>6361</v>
      </c>
      <c r="B27" s="30" t="s">
        <v>327</v>
      </c>
      <c r="C27" s="84">
        <v>0</v>
      </c>
      <c r="D27" s="83">
        <v>0</v>
      </c>
      <c r="E27" s="84">
        <v>500</v>
      </c>
      <c r="F27" s="45" t="e">
        <f t="shared" si="2"/>
        <v>#DIV/0!</v>
      </c>
      <c r="G27" s="45" t="e">
        <f t="shared" si="3"/>
        <v>#DIV/0!</v>
      </c>
    </row>
    <row r="28" spans="1:7">
      <c r="A28" s="15">
        <v>6381</v>
      </c>
      <c r="B28" s="30" t="s">
        <v>453</v>
      </c>
      <c r="C28" s="84">
        <v>0</v>
      </c>
      <c r="D28" s="83">
        <v>0</v>
      </c>
      <c r="E28" s="84">
        <v>83956.93</v>
      </c>
      <c r="F28" s="45" t="e">
        <f t="shared" ref="F28:F29" si="8">E28/D28*100</f>
        <v>#DIV/0!</v>
      </c>
      <c r="G28" s="45" t="e">
        <f t="shared" ref="G28:G29" si="9">E28/C28*100</f>
        <v>#DIV/0!</v>
      </c>
    </row>
    <row r="29" spans="1:7">
      <c r="A29" s="15">
        <v>6391</v>
      </c>
      <c r="B29" s="17" t="s">
        <v>107</v>
      </c>
      <c r="C29" s="83">
        <v>97481.82</v>
      </c>
      <c r="D29" s="83">
        <v>152084</v>
      </c>
      <c r="E29" s="83">
        <v>33014.67</v>
      </c>
      <c r="F29" s="45">
        <f t="shared" si="8"/>
        <v>21.708181005233946</v>
      </c>
      <c r="G29" s="45">
        <f t="shared" si="9"/>
        <v>33.867514988948706</v>
      </c>
    </row>
    <row r="30" spans="1:7" ht="20.100000000000001" customHeight="1">
      <c r="A30" s="15">
        <v>6393</v>
      </c>
      <c r="B30" s="17" t="s">
        <v>150</v>
      </c>
      <c r="C30" s="67">
        <v>77840</v>
      </c>
      <c r="D30" s="83">
        <v>3761</v>
      </c>
      <c r="E30" s="67">
        <v>88256.01</v>
      </c>
      <c r="F30" s="45">
        <f t="shared" si="2"/>
        <v>2346.6102100505182</v>
      </c>
      <c r="G30" s="45">
        <f t="shared" si="3"/>
        <v>113.38130781089413</v>
      </c>
    </row>
    <row r="31" spans="1:7" ht="20.100000000000001" customHeight="1">
      <c r="A31" s="15">
        <v>6394</v>
      </c>
      <c r="B31" s="17" t="s">
        <v>151</v>
      </c>
      <c r="C31" s="83">
        <v>0</v>
      </c>
      <c r="D31" s="83"/>
      <c r="E31" s="83"/>
      <c r="F31" s="45" t="e">
        <f t="shared" si="2"/>
        <v>#DIV/0!</v>
      </c>
      <c r="G31" s="45" t="e">
        <f t="shared" si="3"/>
        <v>#DIV/0!</v>
      </c>
    </row>
    <row r="32" spans="1:7" ht="20.100000000000001" customHeight="1">
      <c r="A32" s="37"/>
      <c r="B32" s="37" t="s">
        <v>152</v>
      </c>
      <c r="C32" s="82">
        <f>SUM(C33:C34)</f>
        <v>0</v>
      </c>
      <c r="D32" s="82">
        <f t="shared" ref="D32:E32" si="10">SUM(D33:D34)</f>
        <v>0</v>
      </c>
      <c r="E32" s="82">
        <f t="shared" si="10"/>
        <v>0</v>
      </c>
      <c r="F32" s="82" t="e">
        <f t="shared" si="2"/>
        <v>#DIV/0!</v>
      </c>
      <c r="G32" s="82" t="e">
        <f t="shared" si="3"/>
        <v>#DIV/0!</v>
      </c>
    </row>
    <row r="33" spans="1:11" ht="20.100000000000001" customHeight="1">
      <c r="A33" s="15">
        <v>6323</v>
      </c>
      <c r="B33" s="15" t="s">
        <v>153</v>
      </c>
      <c r="C33" s="83">
        <v>0</v>
      </c>
      <c r="D33" s="83">
        <v>0</v>
      </c>
      <c r="E33" s="83">
        <v>0</v>
      </c>
      <c r="F33" s="45" t="e">
        <f t="shared" si="2"/>
        <v>#DIV/0!</v>
      </c>
      <c r="G33" s="45" t="e">
        <f t="shared" si="3"/>
        <v>#DIV/0!</v>
      </c>
    </row>
    <row r="34" spans="1:11" ht="20.100000000000001" customHeight="1">
      <c r="A34" s="15">
        <v>6324</v>
      </c>
      <c r="B34" s="15" t="s">
        <v>154</v>
      </c>
      <c r="C34" s="83">
        <v>0</v>
      </c>
      <c r="D34" s="83"/>
      <c r="E34" s="83"/>
      <c r="F34" s="45" t="e">
        <f t="shared" si="2"/>
        <v>#DIV/0!</v>
      </c>
      <c r="G34" s="45" t="e">
        <f t="shared" si="3"/>
        <v>#DIV/0!</v>
      </c>
    </row>
    <row r="35" spans="1:11" ht="20.100000000000001" customHeight="1">
      <c r="A35" s="37"/>
      <c r="B35" s="37" t="s">
        <v>48</v>
      </c>
      <c r="C35" s="82">
        <f>SUM(C36)</f>
        <v>29694.7</v>
      </c>
      <c r="D35" s="82">
        <f t="shared" ref="D35:E35" si="11">SUM(D36)</f>
        <v>0</v>
      </c>
      <c r="E35" s="82">
        <f t="shared" si="11"/>
        <v>30474.99</v>
      </c>
      <c r="F35" s="82" t="e">
        <f t="shared" si="2"/>
        <v>#DIV/0!</v>
      </c>
      <c r="G35" s="82">
        <f t="shared" si="3"/>
        <v>102.62770797482379</v>
      </c>
    </row>
    <row r="36" spans="1:11" ht="20.100000000000001" customHeight="1">
      <c r="A36" s="15">
        <v>6631</v>
      </c>
      <c r="B36" s="15" t="s">
        <v>123</v>
      </c>
      <c r="C36" s="83">
        <v>29694.7</v>
      </c>
      <c r="D36" s="83">
        <v>0</v>
      </c>
      <c r="E36" s="83">
        <v>30474.99</v>
      </c>
      <c r="F36" s="45" t="e">
        <f t="shared" si="2"/>
        <v>#DIV/0!</v>
      </c>
      <c r="G36" s="45">
        <f t="shared" si="3"/>
        <v>102.62770797482379</v>
      </c>
    </row>
    <row r="37" spans="1:11" ht="20.100000000000001" customHeight="1">
      <c r="A37" s="37"/>
      <c r="B37" s="37" t="s">
        <v>60</v>
      </c>
      <c r="C37" s="82">
        <f t="shared" ref="C37:E37" si="12">SUM(C38)</f>
        <v>0</v>
      </c>
      <c r="D37" s="82">
        <f t="shared" si="12"/>
        <v>0</v>
      </c>
      <c r="E37" s="82">
        <f t="shared" si="12"/>
        <v>0</v>
      </c>
      <c r="F37" s="45" t="e">
        <f t="shared" si="2"/>
        <v>#DIV/0!</v>
      </c>
      <c r="G37" s="82" t="e">
        <f t="shared" si="3"/>
        <v>#DIV/0!</v>
      </c>
      <c r="K37" s="16"/>
    </row>
    <row r="38" spans="1:11" ht="20.100000000000001" customHeight="1">
      <c r="A38" s="15">
        <v>7221</v>
      </c>
      <c r="B38" s="15" t="s">
        <v>342</v>
      </c>
      <c r="C38" s="83">
        <v>0</v>
      </c>
      <c r="D38" s="83">
        <v>0</v>
      </c>
      <c r="E38" s="83">
        <v>0</v>
      </c>
      <c r="F38" s="45" t="e">
        <f t="shared" si="2"/>
        <v>#DIV/0!</v>
      </c>
      <c r="G38" s="45" t="e">
        <f t="shared" si="3"/>
        <v>#DIV/0!</v>
      </c>
    </row>
    <row r="39" spans="1:11" ht="20.100000000000001" customHeight="1">
      <c r="A39" s="31"/>
      <c r="B39" s="31" t="s">
        <v>134</v>
      </c>
      <c r="C39" s="46">
        <f>C7+C10+C12+C18+C21+C24+C32+C35+C37</f>
        <v>3329108.4</v>
      </c>
      <c r="D39" s="46">
        <f>D7+D10+D12+D18+D21+D24+D32+D35+D37</f>
        <v>6219019</v>
      </c>
      <c r="E39" s="46">
        <f>E7+E10+E12+E18+E21+E24+E32+E35+E37</f>
        <v>3235726.5100000002</v>
      </c>
      <c r="F39" s="76">
        <f>(E39/D39)*100</f>
        <v>52.029532471278841</v>
      </c>
      <c r="G39" s="76">
        <f>(E39/C39)*100</f>
        <v>97.194988003394556</v>
      </c>
    </row>
  </sheetData>
  <mergeCells count="2">
    <mergeCell ref="A3:G3"/>
    <mergeCell ref="A1:G1"/>
  </mergeCells>
  <pageMargins left="0.17" right="0.17" top="0.17" bottom="0.17" header="0.31496062992125984" footer="0.31496062992125984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96"/>
  <sheetViews>
    <sheetView workbookViewId="0">
      <selection activeCell="E68" sqref="E68"/>
    </sheetView>
  </sheetViews>
  <sheetFormatPr defaultRowHeight="15"/>
  <cols>
    <col min="1" max="1" width="7" customWidth="1"/>
    <col min="2" max="2" width="50.42578125" customWidth="1"/>
    <col min="3" max="3" width="12.5703125" customWidth="1"/>
    <col min="4" max="4" width="13.5703125" customWidth="1"/>
    <col min="5" max="5" width="15.5703125" bestFit="1" customWidth="1"/>
    <col min="6" max="6" width="8.42578125" style="81" customWidth="1"/>
    <col min="7" max="7" width="9" style="81" customWidth="1"/>
  </cols>
  <sheetData>
    <row r="1" spans="1:7">
      <c r="A1" s="167" t="s">
        <v>155</v>
      </c>
      <c r="B1" s="167"/>
      <c r="C1" s="167"/>
      <c r="D1" s="167"/>
      <c r="E1" s="167"/>
      <c r="G1" s="104"/>
    </row>
    <row r="2" spans="1:7" ht="41.25" customHeight="1">
      <c r="A2" s="48" t="s">
        <v>94</v>
      </c>
      <c r="B2" s="48" t="s">
        <v>156</v>
      </c>
      <c r="C2" s="58" t="s">
        <v>439</v>
      </c>
      <c r="D2" s="58" t="s">
        <v>340</v>
      </c>
      <c r="E2" s="58" t="s">
        <v>448</v>
      </c>
      <c r="F2" s="105" t="s">
        <v>139</v>
      </c>
      <c r="G2" s="105" t="s">
        <v>138</v>
      </c>
    </row>
    <row r="3" spans="1:7">
      <c r="A3" s="48">
        <v>1</v>
      </c>
      <c r="B3" s="48">
        <v>2</v>
      </c>
      <c r="C3" s="22">
        <v>3</v>
      </c>
      <c r="D3" s="21">
        <v>4</v>
      </c>
      <c r="E3" s="22">
        <v>5</v>
      </c>
      <c r="F3" s="22">
        <v>6</v>
      </c>
      <c r="G3" s="22">
        <v>7</v>
      </c>
    </row>
    <row r="4" spans="1:7">
      <c r="A4" s="23">
        <v>3</v>
      </c>
      <c r="B4" s="23" t="s">
        <v>157</v>
      </c>
      <c r="C4" s="42">
        <f>C5+C13+C45+C50+C55+C65+C69+C62</f>
        <v>2973628.35</v>
      </c>
      <c r="D4" s="42">
        <f>D5+D13+D45+D50+D55+D65+D69+D62</f>
        <v>5745260</v>
      </c>
      <c r="E4" s="42">
        <f>E5+E13+E45+E50+E55+E65+E69</f>
        <v>3360110.4000000004</v>
      </c>
      <c r="F4" s="45">
        <f>E4/D4*100</f>
        <v>58.484914520839794</v>
      </c>
      <c r="G4" s="45">
        <f>E4/C4*100</f>
        <v>112.99698565222518</v>
      </c>
    </row>
    <row r="5" spans="1:7">
      <c r="A5" s="23">
        <v>31</v>
      </c>
      <c r="B5" s="23" t="s">
        <v>158</v>
      </c>
      <c r="C5" s="42">
        <f>SUM(C6+C9+C11)</f>
        <v>2478586.2400000002</v>
      </c>
      <c r="D5" s="42">
        <f>SUM(D6+D9+D11)</f>
        <v>4959836</v>
      </c>
      <c r="E5" s="42">
        <f>SUM(E6+E9+E11)</f>
        <v>2770113.54</v>
      </c>
      <c r="F5" s="45">
        <f t="shared" ref="F5:F72" si="0">E5/D5*100</f>
        <v>55.850909989765796</v>
      </c>
      <c r="G5" s="45">
        <f t="shared" ref="G5:G71" si="1">E5/C5*100</f>
        <v>111.76183807104488</v>
      </c>
    </row>
    <row r="6" spans="1:7">
      <c r="A6" s="23">
        <v>311</v>
      </c>
      <c r="B6" s="23" t="s">
        <v>159</v>
      </c>
      <c r="C6" s="42">
        <f>SUM(C7:C8)</f>
        <v>2071676.4400000002</v>
      </c>
      <c r="D6" s="42">
        <f t="shared" ref="D6" si="2">SUM(D7:D8)</f>
        <v>4037653</v>
      </c>
      <c r="E6" s="42">
        <f>SUM(E7:E8)</f>
        <v>2261945.91</v>
      </c>
      <c r="F6" s="45">
        <f t="shared" si="0"/>
        <v>56.021305198837048</v>
      </c>
      <c r="G6" s="45">
        <f t="shared" si="1"/>
        <v>109.18432368714875</v>
      </c>
    </row>
    <row r="7" spans="1:7">
      <c r="A7" s="30">
        <v>3111</v>
      </c>
      <c r="B7" s="30" t="s">
        <v>160</v>
      </c>
      <c r="C7" s="88">
        <v>2069145.87</v>
      </c>
      <c r="D7" s="88">
        <v>4037653</v>
      </c>
      <c r="E7" s="88">
        <v>2261945.91</v>
      </c>
      <c r="F7" s="106">
        <f t="shared" si="0"/>
        <v>56.021305198837048</v>
      </c>
      <c r="G7" s="106">
        <f t="shared" si="1"/>
        <v>109.31785635780236</v>
      </c>
    </row>
    <row r="8" spans="1:7">
      <c r="A8" s="30">
        <v>3112</v>
      </c>
      <c r="B8" s="30" t="s">
        <v>161</v>
      </c>
      <c r="C8" s="88">
        <v>2530.5700000000002</v>
      </c>
      <c r="D8" s="88">
        <v>0</v>
      </c>
      <c r="E8" s="88">
        <v>0</v>
      </c>
      <c r="F8" s="106" t="e">
        <f t="shared" si="0"/>
        <v>#DIV/0!</v>
      </c>
      <c r="G8" s="106">
        <f t="shared" si="1"/>
        <v>0</v>
      </c>
    </row>
    <row r="9" spans="1:7">
      <c r="A9" s="23">
        <v>312</v>
      </c>
      <c r="B9" s="23" t="s">
        <v>162</v>
      </c>
      <c r="C9" s="42">
        <f>SUM(C10)</f>
        <v>67679.06</v>
      </c>
      <c r="D9" s="42">
        <f t="shared" ref="D9" si="3">SUM(D10)</f>
        <v>263114</v>
      </c>
      <c r="E9" s="42">
        <f>SUM(E10)</f>
        <v>138347.75</v>
      </c>
      <c r="F9" s="45">
        <f t="shared" si="0"/>
        <v>52.580915496704847</v>
      </c>
      <c r="G9" s="45">
        <f t="shared" si="1"/>
        <v>204.41736336172517</v>
      </c>
    </row>
    <row r="10" spans="1:7">
      <c r="A10" s="30">
        <v>3121</v>
      </c>
      <c r="B10" s="30" t="s">
        <v>162</v>
      </c>
      <c r="C10" s="88">
        <v>67679.06</v>
      </c>
      <c r="D10" s="88">
        <v>263114</v>
      </c>
      <c r="E10" s="88">
        <v>138347.75</v>
      </c>
      <c r="F10" s="106">
        <f t="shared" si="0"/>
        <v>52.580915496704847</v>
      </c>
      <c r="G10" s="106">
        <f t="shared" si="1"/>
        <v>204.41736336172517</v>
      </c>
    </row>
    <row r="11" spans="1:7">
      <c r="A11" s="23">
        <v>313</v>
      </c>
      <c r="B11" s="23" t="s">
        <v>163</v>
      </c>
      <c r="C11" s="42">
        <f>SUM(C12)</f>
        <v>339230.74</v>
      </c>
      <c r="D11" s="42">
        <f t="shared" ref="D11" si="4">SUM(D12)</f>
        <v>659069</v>
      </c>
      <c r="E11" s="42">
        <f>SUM(E12)</f>
        <v>369819.88</v>
      </c>
      <c r="F11" s="45">
        <f t="shared" si="0"/>
        <v>56.112467738582758</v>
      </c>
      <c r="G11" s="45">
        <f t="shared" si="1"/>
        <v>109.01720757971403</v>
      </c>
    </row>
    <row r="12" spans="1:7">
      <c r="A12" s="30">
        <v>3132</v>
      </c>
      <c r="B12" s="30" t="s">
        <v>164</v>
      </c>
      <c r="C12" s="88">
        <v>339230.74</v>
      </c>
      <c r="D12" s="88">
        <v>659069</v>
      </c>
      <c r="E12" s="88">
        <v>369819.88</v>
      </c>
      <c r="F12" s="106">
        <f t="shared" si="0"/>
        <v>56.112467738582758</v>
      </c>
      <c r="G12" s="106">
        <f t="shared" si="1"/>
        <v>109.01720757971403</v>
      </c>
    </row>
    <row r="13" spans="1:7">
      <c r="A13" s="23">
        <v>32</v>
      </c>
      <c r="B13" s="23" t="s">
        <v>165</v>
      </c>
      <c r="C13" s="42">
        <f>SUM(C14+C19+C26+C36+C38)</f>
        <v>477225.61</v>
      </c>
      <c r="D13" s="42">
        <f>SUM(D14+D19+D26+D36+D38)</f>
        <v>782924</v>
      </c>
      <c r="E13" s="42">
        <f>SUM(E14+E19+E26+E36+E38)</f>
        <v>481923.64999999997</v>
      </c>
      <c r="F13" s="45">
        <f t="shared" si="0"/>
        <v>61.554333498526034</v>
      </c>
      <c r="G13" s="45">
        <f t="shared" si="1"/>
        <v>100.98444842471885</v>
      </c>
    </row>
    <row r="14" spans="1:7">
      <c r="A14" s="23">
        <v>321</v>
      </c>
      <c r="B14" s="23" t="s">
        <v>166</v>
      </c>
      <c r="C14" s="42">
        <f>SUM(C15:C18)</f>
        <v>124288.58</v>
      </c>
      <c r="D14" s="42">
        <f t="shared" ref="D14" si="5">SUM(D15:D18)</f>
        <v>212421</v>
      </c>
      <c r="E14" s="42">
        <f>SUM(E15:E18)</f>
        <v>133406.51999999999</v>
      </c>
      <c r="F14" s="45">
        <f t="shared" si="0"/>
        <v>62.802886720239513</v>
      </c>
      <c r="G14" s="45">
        <f t="shared" si="1"/>
        <v>107.33610441120175</v>
      </c>
    </row>
    <row r="15" spans="1:7">
      <c r="A15" s="30">
        <v>3211</v>
      </c>
      <c r="B15" s="30" t="s">
        <v>167</v>
      </c>
      <c r="C15" s="88">
        <v>70865.460000000006</v>
      </c>
      <c r="D15" s="88">
        <v>132684</v>
      </c>
      <c r="E15" s="88">
        <v>77515.899999999994</v>
      </c>
      <c r="F15" s="88">
        <f t="shared" si="0"/>
        <v>58.421437400138679</v>
      </c>
      <c r="G15" s="88">
        <f t="shared" si="1"/>
        <v>109.38460005763031</v>
      </c>
    </row>
    <row r="16" spans="1:7">
      <c r="A16" s="30">
        <v>3212</v>
      </c>
      <c r="B16" s="30" t="s">
        <v>168</v>
      </c>
      <c r="C16" s="88">
        <v>28104.85</v>
      </c>
      <c r="D16" s="88">
        <v>47432</v>
      </c>
      <c r="E16" s="88">
        <v>27096.240000000002</v>
      </c>
      <c r="F16" s="88">
        <f t="shared" si="0"/>
        <v>57.126496879743641</v>
      </c>
      <c r="G16" s="88">
        <f t="shared" si="1"/>
        <v>96.411259978259991</v>
      </c>
    </row>
    <row r="17" spans="1:7">
      <c r="A17" s="30">
        <v>3213</v>
      </c>
      <c r="B17" s="30" t="s">
        <v>169</v>
      </c>
      <c r="C17" s="88">
        <v>24323.45</v>
      </c>
      <c r="D17" s="88">
        <v>32305</v>
      </c>
      <c r="E17" s="88">
        <v>26877.919999999998</v>
      </c>
      <c r="F17" s="88">
        <f t="shared" si="0"/>
        <v>83.200495279368511</v>
      </c>
      <c r="G17" s="88">
        <f t="shared" si="1"/>
        <v>110.50208749170038</v>
      </c>
    </row>
    <row r="18" spans="1:7">
      <c r="A18" s="30">
        <v>3214</v>
      </c>
      <c r="B18" s="30" t="s">
        <v>170</v>
      </c>
      <c r="C18" s="88">
        <v>994.82</v>
      </c>
      <c r="D18" s="88">
        <v>0</v>
      </c>
      <c r="E18" s="88">
        <v>1916.46</v>
      </c>
      <c r="F18" s="88">
        <v>0</v>
      </c>
      <c r="G18" s="88">
        <f t="shared" si="1"/>
        <v>192.64389537805832</v>
      </c>
    </row>
    <row r="19" spans="1:7">
      <c r="A19" s="23">
        <v>322</v>
      </c>
      <c r="B19" s="23" t="s">
        <v>171</v>
      </c>
      <c r="C19" s="42">
        <f>SUM(C20:C25)</f>
        <v>46877.159999999996</v>
      </c>
      <c r="D19" s="42">
        <f t="shared" ref="D19" si="6">SUM(D20:D25)</f>
        <v>90149</v>
      </c>
      <c r="E19" s="42">
        <f>SUM(E20:E25)</f>
        <v>50192.549999999996</v>
      </c>
      <c r="F19" s="45">
        <f t="shared" si="0"/>
        <v>55.677323098425937</v>
      </c>
      <c r="G19" s="45">
        <f t="shared" si="1"/>
        <v>107.07250609891896</v>
      </c>
    </row>
    <row r="20" spans="1:7">
      <c r="A20" s="30">
        <v>3221</v>
      </c>
      <c r="B20" s="30" t="s">
        <v>172</v>
      </c>
      <c r="C20" s="88">
        <v>18427.28</v>
      </c>
      <c r="D20" s="88">
        <v>44595</v>
      </c>
      <c r="E20" s="88">
        <v>19404.28</v>
      </c>
      <c r="F20" s="88">
        <f t="shared" si="0"/>
        <v>43.512232313039576</v>
      </c>
      <c r="G20" s="88">
        <f t="shared" si="1"/>
        <v>105.30192193313393</v>
      </c>
    </row>
    <row r="21" spans="1:7" hidden="1">
      <c r="A21" s="30">
        <v>3222</v>
      </c>
      <c r="B21" s="30" t="s">
        <v>173</v>
      </c>
      <c r="C21" s="88">
        <v>0</v>
      </c>
      <c r="D21" s="88">
        <v>0</v>
      </c>
      <c r="E21" s="88">
        <v>0</v>
      </c>
      <c r="F21" s="88" t="e">
        <f t="shared" si="0"/>
        <v>#DIV/0!</v>
      </c>
      <c r="G21" s="88" t="e">
        <f t="shared" si="1"/>
        <v>#DIV/0!</v>
      </c>
    </row>
    <row r="22" spans="1:7">
      <c r="A22" s="30">
        <v>3223</v>
      </c>
      <c r="B22" s="30" t="s">
        <v>174</v>
      </c>
      <c r="C22" s="88">
        <v>25769.599999999999</v>
      </c>
      <c r="D22" s="88">
        <v>41654</v>
      </c>
      <c r="E22" s="88">
        <v>29321.84</v>
      </c>
      <c r="F22" s="88">
        <f t="shared" si="0"/>
        <v>70.393815719978875</v>
      </c>
      <c r="G22" s="88">
        <f t="shared" si="1"/>
        <v>113.7846144294052</v>
      </c>
    </row>
    <row r="23" spans="1:7">
      <c r="A23" s="30">
        <v>3224</v>
      </c>
      <c r="B23" s="30" t="s">
        <v>175</v>
      </c>
      <c r="C23" s="88">
        <v>218.64</v>
      </c>
      <c r="D23" s="88">
        <v>2500</v>
      </c>
      <c r="E23" s="88">
        <v>430.92</v>
      </c>
      <c r="F23" s="88">
        <f t="shared" si="0"/>
        <v>17.236799999999999</v>
      </c>
      <c r="G23" s="88">
        <f t="shared" si="1"/>
        <v>197.09110867178927</v>
      </c>
    </row>
    <row r="24" spans="1:7">
      <c r="A24" s="30">
        <v>3225</v>
      </c>
      <c r="B24" s="30" t="s">
        <v>330</v>
      </c>
      <c r="C24" s="88">
        <v>2086.64</v>
      </c>
      <c r="D24" s="88">
        <v>1400</v>
      </c>
      <c r="E24" s="88">
        <v>1035.51</v>
      </c>
      <c r="F24" s="88">
        <f t="shared" si="0"/>
        <v>73.965000000000003</v>
      </c>
      <c r="G24" s="88">
        <f t="shared" si="1"/>
        <v>49.625714066633442</v>
      </c>
    </row>
    <row r="25" spans="1:7">
      <c r="A25" s="30">
        <v>3227</v>
      </c>
      <c r="B25" s="30" t="s">
        <v>176</v>
      </c>
      <c r="C25" s="88">
        <v>375</v>
      </c>
      <c r="D25" s="88">
        <v>0</v>
      </c>
      <c r="E25" s="88">
        <v>0</v>
      </c>
      <c r="F25" s="88" t="e">
        <f t="shared" si="0"/>
        <v>#DIV/0!</v>
      </c>
      <c r="G25" s="88">
        <f t="shared" si="1"/>
        <v>0</v>
      </c>
    </row>
    <row r="26" spans="1:7">
      <c r="A26" s="23">
        <v>323</v>
      </c>
      <c r="B26" s="23" t="s">
        <v>177</v>
      </c>
      <c r="C26" s="42">
        <f>SUM(C27:C35)</f>
        <v>232959.94</v>
      </c>
      <c r="D26" s="42">
        <f t="shared" ref="D26" si="7">SUM(D27:D35)</f>
        <v>359669</v>
      </c>
      <c r="E26" s="42">
        <f>SUM(E27:E35)</f>
        <v>221519.79</v>
      </c>
      <c r="F26" s="45">
        <f t="shared" si="0"/>
        <v>61.589903494601984</v>
      </c>
      <c r="G26" s="45">
        <f t="shared" si="1"/>
        <v>95.089220060753803</v>
      </c>
    </row>
    <row r="27" spans="1:7">
      <c r="A27" s="30">
        <v>3231</v>
      </c>
      <c r="B27" s="30" t="s">
        <v>178</v>
      </c>
      <c r="C27" s="88">
        <v>16431.37</v>
      </c>
      <c r="D27" s="88">
        <v>25645</v>
      </c>
      <c r="E27" s="88">
        <v>17112.16</v>
      </c>
      <c r="F27" s="88">
        <f t="shared" si="0"/>
        <v>66.727081302398133</v>
      </c>
      <c r="G27" s="88">
        <f t="shared" si="1"/>
        <v>104.14323333964242</v>
      </c>
    </row>
    <row r="28" spans="1:7">
      <c r="A28" s="30">
        <v>3232</v>
      </c>
      <c r="B28" s="30" t="s">
        <v>179</v>
      </c>
      <c r="C28" s="88">
        <v>4154.95</v>
      </c>
      <c r="D28" s="88">
        <v>18458</v>
      </c>
      <c r="E28" s="88">
        <v>9858.5400000000009</v>
      </c>
      <c r="F28" s="88">
        <f t="shared" si="0"/>
        <v>53.410662043558354</v>
      </c>
      <c r="G28" s="88">
        <f t="shared" si="1"/>
        <v>237.27216934018463</v>
      </c>
    </row>
    <row r="29" spans="1:7">
      <c r="A29" s="30">
        <v>3233</v>
      </c>
      <c r="B29" s="30" t="s">
        <v>180</v>
      </c>
      <c r="C29" s="88">
        <v>14320.99</v>
      </c>
      <c r="D29" s="88">
        <v>30051</v>
      </c>
      <c r="E29" s="88">
        <v>11732.7</v>
      </c>
      <c r="F29" s="88">
        <f t="shared" si="0"/>
        <v>39.042627533193574</v>
      </c>
      <c r="G29" s="88">
        <f t="shared" si="1"/>
        <v>81.926598649953675</v>
      </c>
    </row>
    <row r="30" spans="1:7">
      <c r="A30" s="30">
        <v>3234</v>
      </c>
      <c r="B30" s="30" t="s">
        <v>181</v>
      </c>
      <c r="C30" s="88">
        <v>10532.66</v>
      </c>
      <c r="D30" s="88">
        <v>21938</v>
      </c>
      <c r="E30" s="88">
        <v>10459.549999999999</v>
      </c>
      <c r="F30" s="88">
        <f t="shared" si="0"/>
        <v>47.677773725954957</v>
      </c>
      <c r="G30" s="88">
        <f t="shared" si="1"/>
        <v>99.305873350131861</v>
      </c>
    </row>
    <row r="31" spans="1:7">
      <c r="A31" s="30">
        <v>3235</v>
      </c>
      <c r="B31" s="30" t="s">
        <v>182</v>
      </c>
      <c r="C31" s="88">
        <v>63899.95</v>
      </c>
      <c r="D31" s="88">
        <v>76888</v>
      </c>
      <c r="E31" s="88">
        <v>57372.04</v>
      </c>
      <c r="F31" s="88">
        <f t="shared" si="0"/>
        <v>74.617677661013431</v>
      </c>
      <c r="G31" s="88">
        <f t="shared" si="1"/>
        <v>89.784170410149002</v>
      </c>
    </row>
    <row r="32" spans="1:7">
      <c r="A32" s="30">
        <v>3236</v>
      </c>
      <c r="B32" s="30" t="s">
        <v>183</v>
      </c>
      <c r="C32" s="88">
        <v>0</v>
      </c>
      <c r="D32" s="88">
        <v>8860</v>
      </c>
      <c r="E32" s="88">
        <v>3888.86</v>
      </c>
      <c r="F32" s="88">
        <f t="shared" si="0"/>
        <v>43.892325056433414</v>
      </c>
      <c r="G32" s="88" t="e">
        <f t="shared" si="1"/>
        <v>#DIV/0!</v>
      </c>
    </row>
    <row r="33" spans="1:7">
      <c r="A33" s="30">
        <v>3237</v>
      </c>
      <c r="B33" s="30" t="s">
        <v>184</v>
      </c>
      <c r="C33" s="88">
        <v>97433.07</v>
      </c>
      <c r="D33" s="88">
        <v>132303</v>
      </c>
      <c r="E33" s="88">
        <v>82335.34</v>
      </c>
      <c r="F33" s="88">
        <f t="shared" si="0"/>
        <v>62.232405916721468</v>
      </c>
      <c r="G33" s="88">
        <f t="shared" si="1"/>
        <v>84.504511661184438</v>
      </c>
    </row>
    <row r="34" spans="1:7">
      <c r="A34" s="30">
        <v>3238</v>
      </c>
      <c r="B34" s="30" t="s">
        <v>185</v>
      </c>
      <c r="C34" s="88">
        <v>8040.07</v>
      </c>
      <c r="D34" s="88">
        <v>14493</v>
      </c>
      <c r="E34" s="88">
        <v>9549.35</v>
      </c>
      <c r="F34" s="88">
        <f t="shared" si="0"/>
        <v>65.889394880287028</v>
      </c>
      <c r="G34" s="88">
        <f t="shared" si="1"/>
        <v>118.77197586588177</v>
      </c>
    </row>
    <row r="35" spans="1:7">
      <c r="A35" s="30">
        <v>3239</v>
      </c>
      <c r="B35" s="30" t="s">
        <v>186</v>
      </c>
      <c r="C35" s="88">
        <v>18146.88</v>
      </c>
      <c r="D35" s="88">
        <v>31033</v>
      </c>
      <c r="E35" s="88">
        <v>19211.25</v>
      </c>
      <c r="F35" s="88">
        <f t="shared" si="0"/>
        <v>61.905874391776493</v>
      </c>
      <c r="G35" s="88">
        <f t="shared" si="1"/>
        <v>105.86530577157065</v>
      </c>
    </row>
    <row r="36" spans="1:7">
      <c r="A36" s="23">
        <v>324</v>
      </c>
      <c r="B36" s="23" t="s">
        <v>187</v>
      </c>
      <c r="C36" s="42">
        <f>SUM(C37)</f>
        <v>20989.040000000001</v>
      </c>
      <c r="D36" s="42">
        <f t="shared" ref="D36" si="8">SUM(D37)</f>
        <v>27118</v>
      </c>
      <c r="E36" s="42">
        <f>SUM(E37)</f>
        <v>14720.91</v>
      </c>
      <c r="F36" s="45">
        <f t="shared" si="0"/>
        <v>54.284644885316027</v>
      </c>
      <c r="G36" s="45">
        <f t="shared" si="1"/>
        <v>70.136175832720312</v>
      </c>
    </row>
    <row r="37" spans="1:7">
      <c r="A37" s="30">
        <v>3241</v>
      </c>
      <c r="B37" s="30" t="s">
        <v>187</v>
      </c>
      <c r="C37" s="88">
        <v>20989.040000000001</v>
      </c>
      <c r="D37" s="88">
        <v>27118</v>
      </c>
      <c r="E37" s="88">
        <v>14720.91</v>
      </c>
      <c r="F37" s="88">
        <f t="shared" si="0"/>
        <v>54.284644885316027</v>
      </c>
      <c r="G37" s="88">
        <f t="shared" si="1"/>
        <v>70.136175832720312</v>
      </c>
    </row>
    <row r="38" spans="1:7">
      <c r="A38" s="23">
        <v>329</v>
      </c>
      <c r="B38" s="23" t="s">
        <v>188</v>
      </c>
      <c r="C38" s="42">
        <f>SUM(C39:C44)</f>
        <v>52110.89</v>
      </c>
      <c r="D38" s="42">
        <f t="shared" ref="D38" si="9">SUM(D39:D44)</f>
        <v>93567</v>
      </c>
      <c r="E38" s="42">
        <f>SUM(E39:E44)</f>
        <v>62083.880000000005</v>
      </c>
      <c r="F38" s="45">
        <f t="shared" si="0"/>
        <v>66.352325071873636</v>
      </c>
      <c r="G38" s="45">
        <f t="shared" si="1"/>
        <v>119.13801510586369</v>
      </c>
    </row>
    <row r="39" spans="1:7">
      <c r="A39" s="30">
        <v>3292</v>
      </c>
      <c r="B39" s="30" t="s">
        <v>189</v>
      </c>
      <c r="C39" s="88">
        <v>508.8</v>
      </c>
      <c r="D39" s="88">
        <v>6500</v>
      </c>
      <c r="E39" s="88">
        <v>508.8</v>
      </c>
      <c r="F39" s="88">
        <f t="shared" si="0"/>
        <v>7.8276923076923079</v>
      </c>
      <c r="G39" s="88">
        <f t="shared" si="1"/>
        <v>100</v>
      </c>
    </row>
    <row r="40" spans="1:7">
      <c r="A40" s="30">
        <v>3293</v>
      </c>
      <c r="B40" s="30" t="s">
        <v>190</v>
      </c>
      <c r="C40" s="88">
        <v>28203.52</v>
      </c>
      <c r="D40" s="88">
        <v>30101</v>
      </c>
      <c r="E40" s="88">
        <v>32809.15</v>
      </c>
      <c r="F40" s="88">
        <f t="shared" si="0"/>
        <v>108.99687718016014</v>
      </c>
      <c r="G40" s="88">
        <f t="shared" si="1"/>
        <v>116.32998292411727</v>
      </c>
    </row>
    <row r="41" spans="1:7">
      <c r="A41" s="30">
        <v>3294</v>
      </c>
      <c r="B41" s="30" t="s">
        <v>191</v>
      </c>
      <c r="C41" s="88">
        <v>13152.9</v>
      </c>
      <c r="D41" s="88">
        <v>4000</v>
      </c>
      <c r="E41" s="88">
        <v>16189.9</v>
      </c>
      <c r="F41" s="88">
        <f t="shared" si="0"/>
        <v>404.74749999999995</v>
      </c>
      <c r="G41" s="88">
        <f t="shared" si="1"/>
        <v>123.08996495069529</v>
      </c>
    </row>
    <row r="42" spans="1:7">
      <c r="A42" s="30">
        <v>3295</v>
      </c>
      <c r="B42" s="30" t="s">
        <v>192</v>
      </c>
      <c r="C42" s="88">
        <v>2653.77</v>
      </c>
      <c r="D42" s="88">
        <v>5399</v>
      </c>
      <c r="E42" s="88">
        <v>3684.25</v>
      </c>
      <c r="F42" s="88">
        <f t="shared" si="0"/>
        <v>68.239488794221145</v>
      </c>
      <c r="G42" s="88">
        <f t="shared" si="1"/>
        <v>138.83079543441971</v>
      </c>
    </row>
    <row r="43" spans="1:7">
      <c r="A43" s="30">
        <v>3296</v>
      </c>
      <c r="B43" s="30" t="s">
        <v>193</v>
      </c>
      <c r="C43" s="88">
        <v>1276.3499999999999</v>
      </c>
      <c r="D43" s="88">
        <v>0</v>
      </c>
      <c r="E43" s="88">
        <v>0</v>
      </c>
      <c r="F43" s="88">
        <v>0</v>
      </c>
      <c r="G43" s="88">
        <v>0</v>
      </c>
    </row>
    <row r="44" spans="1:7">
      <c r="A44" s="30">
        <v>3299</v>
      </c>
      <c r="B44" s="30" t="s">
        <v>188</v>
      </c>
      <c r="C44" s="88">
        <v>6315.55</v>
      </c>
      <c r="D44" s="88">
        <v>47567</v>
      </c>
      <c r="E44" s="88">
        <v>8891.7800000000007</v>
      </c>
      <c r="F44" s="88">
        <f t="shared" si="0"/>
        <v>18.69316963441041</v>
      </c>
      <c r="G44" s="88">
        <f t="shared" si="1"/>
        <v>140.79185502450301</v>
      </c>
    </row>
    <row r="45" spans="1:7">
      <c r="A45" s="23">
        <v>34</v>
      </c>
      <c r="B45" s="23" t="s">
        <v>194</v>
      </c>
      <c r="C45" s="42">
        <f>SUM(C46)</f>
        <v>2926.88</v>
      </c>
      <c r="D45" s="42">
        <f t="shared" ref="D45" si="10">SUM(D46)</f>
        <v>2500</v>
      </c>
      <c r="E45" s="42">
        <f>SUM(E46)</f>
        <v>1829.31</v>
      </c>
      <c r="F45" s="45">
        <f t="shared" si="0"/>
        <v>73.172399999999996</v>
      </c>
      <c r="G45" s="45">
        <f t="shared" si="1"/>
        <v>62.500341660744539</v>
      </c>
    </row>
    <row r="46" spans="1:7">
      <c r="A46" s="23">
        <v>343</v>
      </c>
      <c r="B46" s="23" t="s">
        <v>195</v>
      </c>
      <c r="C46" s="42">
        <f>SUM(C47:C49)</f>
        <v>2926.88</v>
      </c>
      <c r="D46" s="42">
        <f t="shared" ref="D46" si="11">SUM(D47:D49)</f>
        <v>2500</v>
      </c>
      <c r="E46" s="42">
        <f>SUM(E47:E49)</f>
        <v>1829.31</v>
      </c>
      <c r="F46" s="45">
        <f t="shared" si="0"/>
        <v>73.172399999999996</v>
      </c>
      <c r="G46" s="45">
        <f t="shared" si="1"/>
        <v>62.500341660744539</v>
      </c>
    </row>
    <row r="47" spans="1:7">
      <c r="A47" s="30">
        <v>3431</v>
      </c>
      <c r="B47" s="30" t="s">
        <v>196</v>
      </c>
      <c r="C47" s="88">
        <v>1968.41</v>
      </c>
      <c r="D47" s="88">
        <v>2500</v>
      </c>
      <c r="E47" s="88">
        <v>1441.03</v>
      </c>
      <c r="F47" s="88">
        <f t="shared" si="0"/>
        <v>57.641200000000005</v>
      </c>
      <c r="G47" s="88">
        <f t="shared" si="1"/>
        <v>73.20781747705</v>
      </c>
    </row>
    <row r="48" spans="1:7" ht="30">
      <c r="A48" s="30">
        <v>3432</v>
      </c>
      <c r="B48" s="30" t="s">
        <v>197</v>
      </c>
      <c r="C48" s="88">
        <v>59.99</v>
      </c>
      <c r="D48" s="88">
        <v>0</v>
      </c>
      <c r="E48" s="88">
        <v>378.9</v>
      </c>
      <c r="F48" s="88" t="e">
        <f t="shared" si="0"/>
        <v>#DIV/0!</v>
      </c>
      <c r="G48" s="88">
        <f t="shared" si="1"/>
        <v>631.60526754459067</v>
      </c>
    </row>
    <row r="49" spans="1:7">
      <c r="A49" s="30">
        <v>3433</v>
      </c>
      <c r="B49" s="30" t="s">
        <v>198</v>
      </c>
      <c r="C49" s="88">
        <v>898.48</v>
      </c>
      <c r="D49" s="88">
        <v>0</v>
      </c>
      <c r="E49" s="88">
        <v>9.3800000000000008</v>
      </c>
      <c r="F49" s="88" t="e">
        <f t="shared" si="0"/>
        <v>#DIV/0!</v>
      </c>
      <c r="G49" s="88">
        <f t="shared" si="1"/>
        <v>1.0439853975603242</v>
      </c>
    </row>
    <row r="50" spans="1:7" s="51" customFormat="1" hidden="1">
      <c r="A50" s="23">
        <v>35</v>
      </c>
      <c r="B50" s="23" t="s">
        <v>199</v>
      </c>
      <c r="C50" s="42">
        <f>C51+C53</f>
        <v>0</v>
      </c>
      <c r="D50" s="42">
        <f t="shared" ref="D50" si="12">D51+D53</f>
        <v>0</v>
      </c>
      <c r="E50" s="42">
        <f>E51+E53</f>
        <v>0</v>
      </c>
      <c r="F50" s="45" t="e">
        <f t="shared" si="0"/>
        <v>#DIV/0!</v>
      </c>
      <c r="G50" s="45" t="e">
        <f t="shared" si="1"/>
        <v>#DIV/0!</v>
      </c>
    </row>
    <row r="51" spans="1:7" s="51" customFormat="1" ht="30" hidden="1">
      <c r="A51" s="23">
        <v>352</v>
      </c>
      <c r="B51" s="23" t="s">
        <v>334</v>
      </c>
      <c r="C51" s="42">
        <f t="shared" ref="C51:E51" si="13">SUM(C52)</f>
        <v>0</v>
      </c>
      <c r="D51" s="42">
        <f>SUM(D52)</f>
        <v>0</v>
      </c>
      <c r="E51" s="42">
        <f t="shared" si="13"/>
        <v>0</v>
      </c>
      <c r="F51" s="45" t="e">
        <f t="shared" si="0"/>
        <v>#DIV/0!</v>
      </c>
      <c r="G51" s="45" t="e">
        <f t="shared" si="1"/>
        <v>#DIV/0!</v>
      </c>
    </row>
    <row r="52" spans="1:7" s="14" customFormat="1" ht="15" hidden="1" customHeight="1">
      <c r="A52" s="62">
        <v>3522</v>
      </c>
      <c r="B52" s="40" t="s">
        <v>334</v>
      </c>
      <c r="C52" s="67">
        <v>0</v>
      </c>
      <c r="D52" s="67">
        <v>0</v>
      </c>
      <c r="E52" s="67">
        <v>0</v>
      </c>
      <c r="F52" s="45" t="e">
        <f t="shared" si="0"/>
        <v>#DIV/0!</v>
      </c>
      <c r="G52" s="45" t="e">
        <f t="shared" si="1"/>
        <v>#DIV/0!</v>
      </c>
    </row>
    <row r="53" spans="1:7" s="51" customFormat="1" hidden="1">
      <c r="A53" s="23">
        <v>353</v>
      </c>
      <c r="B53" s="23" t="s">
        <v>199</v>
      </c>
      <c r="C53" s="42">
        <f>SUM(C54)</f>
        <v>0</v>
      </c>
      <c r="D53" s="42">
        <f t="shared" ref="D53" si="14">SUM(D54)</f>
        <v>0</v>
      </c>
      <c r="E53" s="42">
        <f>SUM(E54)</f>
        <v>0</v>
      </c>
      <c r="F53" s="45" t="e">
        <f t="shared" si="0"/>
        <v>#DIV/0!</v>
      </c>
      <c r="G53" s="45" t="e">
        <f t="shared" si="1"/>
        <v>#DIV/0!</v>
      </c>
    </row>
    <row r="54" spans="1:7" s="14" customFormat="1" ht="15" hidden="1" customHeight="1">
      <c r="A54" s="62">
        <v>3531</v>
      </c>
      <c r="B54" s="40" t="s">
        <v>328</v>
      </c>
      <c r="C54" s="67">
        <v>0</v>
      </c>
      <c r="D54" s="67">
        <v>0</v>
      </c>
      <c r="E54" s="67">
        <v>0</v>
      </c>
      <c r="F54" s="106"/>
      <c r="G54" s="106"/>
    </row>
    <row r="55" spans="1:7">
      <c r="A55" s="23">
        <v>36</v>
      </c>
      <c r="B55" s="23" t="s">
        <v>200</v>
      </c>
      <c r="C55" s="42">
        <f>C56</f>
        <v>0</v>
      </c>
      <c r="D55" s="42">
        <f t="shared" ref="D55" si="15">D56</f>
        <v>0</v>
      </c>
      <c r="E55" s="42">
        <f>E56+E58+E60+E62</f>
        <v>104568.41</v>
      </c>
      <c r="F55" s="45" t="e">
        <f t="shared" si="0"/>
        <v>#DIV/0!</v>
      </c>
      <c r="G55" s="45" t="e">
        <f t="shared" si="1"/>
        <v>#DIV/0!</v>
      </c>
    </row>
    <row r="56" spans="1:7" hidden="1">
      <c r="A56" s="23">
        <v>361</v>
      </c>
      <c r="B56" s="23" t="s">
        <v>200</v>
      </c>
      <c r="C56" s="42">
        <f>SUM(C57)</f>
        <v>0</v>
      </c>
      <c r="D56" s="42">
        <f t="shared" ref="D56" si="16">SUM(D57)</f>
        <v>0</v>
      </c>
      <c r="E56" s="42">
        <f>SUM(E57)</f>
        <v>0</v>
      </c>
      <c r="F56" s="45" t="e">
        <f t="shared" si="0"/>
        <v>#DIV/0!</v>
      </c>
      <c r="G56" s="45" t="e">
        <f t="shared" si="1"/>
        <v>#DIV/0!</v>
      </c>
    </row>
    <row r="57" spans="1:7" s="14" customFormat="1" ht="15" hidden="1" customHeight="1">
      <c r="A57" s="62">
        <v>3611</v>
      </c>
      <c r="B57" s="40" t="s">
        <v>201</v>
      </c>
      <c r="C57" s="67">
        <v>0</v>
      </c>
      <c r="D57" s="67">
        <v>0</v>
      </c>
      <c r="E57" s="67">
        <v>0</v>
      </c>
      <c r="F57" s="45" t="e">
        <f t="shared" ref="F57:F59" si="17">E57/D57*100</f>
        <v>#DIV/0!</v>
      </c>
      <c r="G57" s="45" t="e">
        <f t="shared" ref="G57:G59" si="18">E57/C57*100</f>
        <v>#DIV/0!</v>
      </c>
    </row>
    <row r="58" spans="1:7" s="14" customFormat="1" ht="15" customHeight="1">
      <c r="A58" s="162">
        <v>362</v>
      </c>
      <c r="B58" s="163" t="s">
        <v>454</v>
      </c>
      <c r="C58" s="143">
        <f t="shared" ref="C58:D58" si="19">C59</f>
        <v>0</v>
      </c>
      <c r="D58" s="143">
        <f t="shared" si="19"/>
        <v>0</v>
      </c>
      <c r="E58" s="143">
        <f>E59</f>
        <v>42729</v>
      </c>
      <c r="F58" s="45" t="e">
        <f t="shared" si="17"/>
        <v>#DIV/0!</v>
      </c>
      <c r="G58" s="45" t="e">
        <f t="shared" si="18"/>
        <v>#DIV/0!</v>
      </c>
    </row>
    <row r="59" spans="1:7" s="14" customFormat="1" ht="15" customHeight="1">
      <c r="A59" s="62">
        <v>3621</v>
      </c>
      <c r="B59" s="40" t="s">
        <v>455</v>
      </c>
      <c r="C59" s="67">
        <v>0</v>
      </c>
      <c r="D59" s="67">
        <v>0</v>
      </c>
      <c r="E59" s="67">
        <v>42729</v>
      </c>
      <c r="F59" s="216" t="e">
        <f t="shared" si="17"/>
        <v>#DIV/0!</v>
      </c>
      <c r="G59" s="216" t="e">
        <f t="shared" si="18"/>
        <v>#DIV/0!</v>
      </c>
    </row>
    <row r="60" spans="1:7" s="14" customFormat="1" ht="15" customHeight="1">
      <c r="A60" s="162">
        <v>368</v>
      </c>
      <c r="B60" s="163" t="s">
        <v>452</v>
      </c>
      <c r="C60" s="143">
        <f t="shared" ref="C60:D60" si="20">C61</f>
        <v>0</v>
      </c>
      <c r="D60" s="143">
        <f t="shared" si="20"/>
        <v>0</v>
      </c>
      <c r="E60" s="143">
        <f>E61</f>
        <v>26488.75</v>
      </c>
      <c r="F60" s="45" t="e">
        <f t="shared" ref="F60:F61" si="21">E60/D60*100</f>
        <v>#DIV/0!</v>
      </c>
      <c r="G60" s="45" t="e">
        <f t="shared" ref="G60:G61" si="22">E60/C60*100</f>
        <v>#DIV/0!</v>
      </c>
    </row>
    <row r="61" spans="1:7" s="14" customFormat="1" ht="15" customHeight="1">
      <c r="A61" s="62">
        <v>3681</v>
      </c>
      <c r="B61" s="40" t="s">
        <v>453</v>
      </c>
      <c r="C61" s="67">
        <v>0</v>
      </c>
      <c r="D61" s="67">
        <v>0</v>
      </c>
      <c r="E61" s="67">
        <v>26488.75</v>
      </c>
      <c r="F61" s="216" t="e">
        <f t="shared" si="21"/>
        <v>#DIV/0!</v>
      </c>
      <c r="G61" s="216" t="e">
        <f t="shared" si="22"/>
        <v>#DIV/0!</v>
      </c>
    </row>
    <row r="62" spans="1:7">
      <c r="A62" s="23">
        <v>369</v>
      </c>
      <c r="B62" s="23" t="s">
        <v>202</v>
      </c>
      <c r="C62" s="42">
        <f>SUM(C63:C64)</f>
        <v>11618.19</v>
      </c>
      <c r="D62" s="42">
        <f t="shared" ref="D62" si="23">SUM(D63:D64)</f>
        <v>0</v>
      </c>
      <c r="E62" s="42">
        <f>SUM(E63:E64)</f>
        <v>35350.660000000003</v>
      </c>
      <c r="F62" s="45" t="e">
        <f t="shared" si="0"/>
        <v>#DIV/0!</v>
      </c>
      <c r="G62" s="45">
        <f t="shared" si="1"/>
        <v>304.26994221991549</v>
      </c>
    </row>
    <row r="63" spans="1:7">
      <c r="A63" s="30">
        <v>3691</v>
      </c>
      <c r="B63" s="30" t="s">
        <v>202</v>
      </c>
      <c r="C63" s="88">
        <v>11618.19</v>
      </c>
      <c r="D63" s="88">
        <v>0</v>
      </c>
      <c r="E63" s="88">
        <v>15197.37</v>
      </c>
      <c r="F63" s="106" t="e">
        <f t="shared" si="0"/>
        <v>#DIV/0!</v>
      </c>
      <c r="G63" s="106">
        <f t="shared" si="1"/>
        <v>130.80669192017001</v>
      </c>
    </row>
    <row r="64" spans="1:7">
      <c r="A64" s="30">
        <v>3693</v>
      </c>
      <c r="B64" s="30" t="s">
        <v>203</v>
      </c>
      <c r="C64" s="88">
        <v>0</v>
      </c>
      <c r="D64" s="88">
        <v>0</v>
      </c>
      <c r="E64" s="88">
        <v>20153.29</v>
      </c>
      <c r="F64" s="216" t="e">
        <f t="shared" si="0"/>
        <v>#DIV/0!</v>
      </c>
      <c r="G64" s="216" t="e">
        <f t="shared" si="1"/>
        <v>#DIV/0!</v>
      </c>
    </row>
    <row r="65" spans="1:7" ht="30">
      <c r="A65" s="23">
        <v>37</v>
      </c>
      <c r="B65" s="23" t="s">
        <v>204</v>
      </c>
      <c r="C65" s="42">
        <f>C66</f>
        <v>1820.1799999999998</v>
      </c>
      <c r="D65" s="42">
        <f t="shared" ref="D65" si="24">D66</f>
        <v>0</v>
      </c>
      <c r="E65" s="42">
        <f>E66</f>
        <v>1675.49</v>
      </c>
      <c r="F65" s="45" t="e">
        <f t="shared" si="0"/>
        <v>#DIV/0!</v>
      </c>
      <c r="G65" s="45">
        <f t="shared" si="1"/>
        <v>92.050786185981622</v>
      </c>
    </row>
    <row r="66" spans="1:7" ht="30">
      <c r="A66" s="23">
        <v>372</v>
      </c>
      <c r="B66" s="23" t="s">
        <v>204</v>
      </c>
      <c r="C66" s="42">
        <f>SUM(C67:C68)</f>
        <v>1820.1799999999998</v>
      </c>
      <c r="D66" s="42">
        <f t="shared" ref="D66" si="25">SUM(D67:D68)</f>
        <v>0</v>
      </c>
      <c r="E66" s="42">
        <f>SUM(E67:E68)</f>
        <v>1675.49</v>
      </c>
      <c r="F66" s="45" t="e">
        <f t="shared" si="0"/>
        <v>#DIV/0!</v>
      </c>
      <c r="G66" s="45">
        <f t="shared" si="1"/>
        <v>92.050786185981622</v>
      </c>
    </row>
    <row r="67" spans="1:7">
      <c r="A67" s="30">
        <v>3721</v>
      </c>
      <c r="B67" s="30" t="s">
        <v>205</v>
      </c>
      <c r="C67" s="88">
        <v>939.29</v>
      </c>
      <c r="D67" s="88">
        <v>0</v>
      </c>
      <c r="E67" s="88">
        <v>270</v>
      </c>
      <c r="F67" s="106" t="e">
        <f t="shared" si="0"/>
        <v>#DIV/0!</v>
      </c>
      <c r="G67" s="106">
        <f t="shared" si="1"/>
        <v>28.7451159918662</v>
      </c>
    </row>
    <row r="68" spans="1:7">
      <c r="A68" s="30">
        <v>3722</v>
      </c>
      <c r="B68" s="30" t="s">
        <v>329</v>
      </c>
      <c r="C68" s="88">
        <v>880.89</v>
      </c>
      <c r="D68" s="88">
        <v>0</v>
      </c>
      <c r="E68" s="88">
        <v>1405.49</v>
      </c>
      <c r="F68" s="106" t="e">
        <f t="shared" si="0"/>
        <v>#DIV/0!</v>
      </c>
      <c r="G68" s="106">
        <f t="shared" si="1"/>
        <v>159.55340621416977</v>
      </c>
    </row>
    <row r="69" spans="1:7">
      <c r="A69" s="23">
        <v>38</v>
      </c>
      <c r="B69" s="23" t="s">
        <v>206</v>
      </c>
      <c r="C69" s="42">
        <f>C70</f>
        <v>1451.25</v>
      </c>
      <c r="D69" s="42">
        <f t="shared" ref="D69" si="26">D70</f>
        <v>0</v>
      </c>
      <c r="E69" s="42">
        <f>E70</f>
        <v>0</v>
      </c>
      <c r="F69" s="45" t="e">
        <f t="shared" si="0"/>
        <v>#DIV/0!</v>
      </c>
      <c r="G69" s="45">
        <f t="shared" si="1"/>
        <v>0</v>
      </c>
    </row>
    <row r="70" spans="1:7">
      <c r="A70" s="23">
        <v>381</v>
      </c>
      <c r="B70" s="23" t="s">
        <v>123</v>
      </c>
      <c r="C70" s="42">
        <f>SUM(C71:C73)</f>
        <v>1451.25</v>
      </c>
      <c r="D70" s="42">
        <f t="shared" ref="D70" si="27">SUM(D71:D73)</f>
        <v>0</v>
      </c>
      <c r="E70" s="42">
        <f>SUM(E71:E73)</f>
        <v>0</v>
      </c>
      <c r="F70" s="45" t="e">
        <f t="shared" si="0"/>
        <v>#DIV/0!</v>
      </c>
      <c r="G70" s="45">
        <f t="shared" si="1"/>
        <v>0</v>
      </c>
    </row>
    <row r="71" spans="1:7">
      <c r="A71" s="30">
        <v>3811</v>
      </c>
      <c r="B71" s="30" t="s">
        <v>207</v>
      </c>
      <c r="C71" s="88">
        <v>1451.25</v>
      </c>
      <c r="D71" s="88">
        <v>0</v>
      </c>
      <c r="E71" s="88">
        <v>0</v>
      </c>
      <c r="F71" s="106" t="e">
        <f t="shared" si="0"/>
        <v>#DIV/0!</v>
      </c>
      <c r="G71" s="106">
        <f t="shared" si="1"/>
        <v>0</v>
      </c>
    </row>
    <row r="72" spans="1:7" hidden="1">
      <c r="A72" s="30">
        <v>3812</v>
      </c>
      <c r="B72" s="30" t="s">
        <v>208</v>
      </c>
      <c r="C72" s="88"/>
      <c r="D72" s="88">
        <v>0</v>
      </c>
      <c r="E72" s="88"/>
      <c r="F72" s="106" t="e">
        <f t="shared" si="0"/>
        <v>#DIV/0!</v>
      </c>
      <c r="G72" s="106"/>
    </row>
    <row r="73" spans="1:7" hidden="1">
      <c r="A73" s="30">
        <v>3813</v>
      </c>
      <c r="B73" s="30" t="s">
        <v>209</v>
      </c>
      <c r="C73" s="88">
        <v>0</v>
      </c>
      <c r="D73" s="88">
        <v>0</v>
      </c>
      <c r="E73" s="88">
        <v>0</v>
      </c>
      <c r="F73" s="106"/>
      <c r="G73" s="106"/>
    </row>
    <row r="74" spans="1:7">
      <c r="A74" s="23">
        <v>4</v>
      </c>
      <c r="B74" s="23" t="s">
        <v>210</v>
      </c>
      <c r="C74" s="42">
        <f>C79+C75</f>
        <v>19351.45</v>
      </c>
      <c r="D74" s="42">
        <f>D79+D75</f>
        <v>26324</v>
      </c>
      <c r="E74" s="42">
        <f>E79+E75</f>
        <v>30017.200000000001</v>
      </c>
      <c r="F74" s="45">
        <f t="shared" ref="F74:F95" si="28">E74/D74*100</f>
        <v>114.02978270779518</v>
      </c>
      <c r="G74" s="45">
        <f t="shared" ref="G74:G95" si="29">E74/C74*100</f>
        <v>155.11602489735913</v>
      </c>
    </row>
    <row r="75" spans="1:7" ht="30" hidden="1">
      <c r="A75" s="23">
        <v>41</v>
      </c>
      <c r="B75" s="23" t="s">
        <v>211</v>
      </c>
      <c r="C75" s="42">
        <f>SUM(C76)</f>
        <v>0</v>
      </c>
      <c r="D75" s="42">
        <f>D76</f>
        <v>0</v>
      </c>
      <c r="E75" s="42">
        <f>SUM(E76)</f>
        <v>0</v>
      </c>
      <c r="F75" s="45" t="e">
        <f t="shared" si="28"/>
        <v>#DIV/0!</v>
      </c>
      <c r="G75" s="45" t="e">
        <f t="shared" si="29"/>
        <v>#DIV/0!</v>
      </c>
    </row>
    <row r="76" spans="1:7" hidden="1">
      <c r="A76" s="23">
        <v>412</v>
      </c>
      <c r="B76" s="23" t="s">
        <v>212</v>
      </c>
      <c r="C76" s="42">
        <f>SUM(C77:C78)</f>
        <v>0</v>
      </c>
      <c r="D76" s="42">
        <f>D77</f>
        <v>0</v>
      </c>
      <c r="E76" s="42">
        <f>SUM(E77:E78)</f>
        <v>0</v>
      </c>
      <c r="F76" s="45" t="e">
        <f t="shared" si="28"/>
        <v>#DIV/0!</v>
      </c>
      <c r="G76" s="45" t="e">
        <f t="shared" si="29"/>
        <v>#DIV/0!</v>
      </c>
    </row>
    <row r="77" spans="1:7" hidden="1">
      <c r="A77" s="30">
        <v>4123</v>
      </c>
      <c r="B77" s="30" t="s">
        <v>213</v>
      </c>
      <c r="C77" s="88">
        <v>0</v>
      </c>
      <c r="D77" s="88">
        <v>0</v>
      </c>
      <c r="E77" s="88">
        <v>0</v>
      </c>
      <c r="F77" s="45" t="e">
        <f t="shared" si="28"/>
        <v>#DIV/0!</v>
      </c>
      <c r="G77" s="45" t="e">
        <f t="shared" si="29"/>
        <v>#DIV/0!</v>
      </c>
    </row>
    <row r="78" spans="1:7" hidden="1">
      <c r="A78" s="30">
        <v>4124</v>
      </c>
      <c r="B78" s="30" t="s">
        <v>214</v>
      </c>
      <c r="C78" s="88">
        <v>0</v>
      </c>
      <c r="D78" s="88">
        <v>0</v>
      </c>
      <c r="E78" s="88">
        <v>0</v>
      </c>
      <c r="F78" s="45" t="e">
        <f t="shared" si="28"/>
        <v>#DIV/0!</v>
      </c>
      <c r="G78" s="45" t="e">
        <f t="shared" si="29"/>
        <v>#DIV/0!</v>
      </c>
    </row>
    <row r="79" spans="1:7">
      <c r="A79" s="23">
        <v>42</v>
      </c>
      <c r="B79" s="23" t="s">
        <v>215</v>
      </c>
      <c r="C79" s="42">
        <f>C80+C88+C90+C92</f>
        <v>19351.45</v>
      </c>
      <c r="D79" s="42">
        <f>D80+D88+D90+D92</f>
        <v>26324</v>
      </c>
      <c r="E79" s="42">
        <f>E80+E88+E90+E92</f>
        <v>30017.200000000001</v>
      </c>
      <c r="F79" s="45">
        <f t="shared" si="28"/>
        <v>114.02978270779518</v>
      </c>
      <c r="G79" s="45">
        <f t="shared" si="29"/>
        <v>155.11602489735913</v>
      </c>
    </row>
    <row r="80" spans="1:7">
      <c r="A80" s="23">
        <v>422</v>
      </c>
      <c r="B80" s="23" t="s">
        <v>216</v>
      </c>
      <c r="C80" s="42">
        <f>SUM(C81:C87)</f>
        <v>15015.56</v>
      </c>
      <c r="D80" s="42">
        <f>SUM(D81:D87)</f>
        <v>26324</v>
      </c>
      <c r="E80" s="42">
        <f>SUM(E81:E87)</f>
        <v>27793.54</v>
      </c>
      <c r="F80" s="45">
        <f t="shared" si="28"/>
        <v>105.58251025679988</v>
      </c>
      <c r="G80" s="45">
        <f t="shared" si="29"/>
        <v>185.09825807362498</v>
      </c>
    </row>
    <row r="81" spans="1:7">
      <c r="A81" s="30">
        <v>4221</v>
      </c>
      <c r="B81" s="30" t="s">
        <v>217</v>
      </c>
      <c r="C81" s="88">
        <v>14596.81</v>
      </c>
      <c r="D81" s="88">
        <v>23683</v>
      </c>
      <c r="E81" s="88">
        <v>22203.5</v>
      </c>
      <c r="F81" s="216">
        <f t="shared" si="28"/>
        <v>93.752902926149559</v>
      </c>
      <c r="G81" s="216">
        <f t="shared" si="29"/>
        <v>152.11200255398271</v>
      </c>
    </row>
    <row r="82" spans="1:7">
      <c r="A82" s="30">
        <v>4222</v>
      </c>
      <c r="B82" s="30" t="s">
        <v>218</v>
      </c>
      <c r="C82" s="88">
        <v>0</v>
      </c>
      <c r="D82" s="88">
        <v>2641</v>
      </c>
      <c r="E82" s="88">
        <v>0</v>
      </c>
      <c r="F82" s="216">
        <f t="shared" si="28"/>
        <v>0</v>
      </c>
      <c r="G82" s="216" t="e">
        <f t="shared" si="29"/>
        <v>#DIV/0!</v>
      </c>
    </row>
    <row r="83" spans="1:7" hidden="1">
      <c r="A83" s="30">
        <v>4223</v>
      </c>
      <c r="B83" s="30" t="s">
        <v>219</v>
      </c>
      <c r="C83" s="88">
        <v>0</v>
      </c>
      <c r="D83" s="88">
        <v>0</v>
      </c>
      <c r="E83" s="88">
        <v>0</v>
      </c>
      <c r="F83" s="216" t="e">
        <f t="shared" si="28"/>
        <v>#DIV/0!</v>
      </c>
      <c r="G83" s="216" t="e">
        <f t="shared" si="29"/>
        <v>#DIV/0!</v>
      </c>
    </row>
    <row r="84" spans="1:7" hidden="1">
      <c r="A84" s="30">
        <v>4224</v>
      </c>
      <c r="B84" s="30" t="s">
        <v>220</v>
      </c>
      <c r="C84" s="88">
        <v>0</v>
      </c>
      <c r="D84" s="88">
        <v>0</v>
      </c>
      <c r="E84" s="88">
        <v>0</v>
      </c>
      <c r="F84" s="216" t="e">
        <f t="shared" si="28"/>
        <v>#DIV/0!</v>
      </c>
      <c r="G84" s="216" t="e">
        <f t="shared" si="29"/>
        <v>#DIV/0!</v>
      </c>
    </row>
    <row r="85" spans="1:7" hidden="1">
      <c r="A85" s="30">
        <v>4225</v>
      </c>
      <c r="B85" s="30" t="s">
        <v>221</v>
      </c>
      <c r="C85" s="88">
        <v>0</v>
      </c>
      <c r="D85" s="88">
        <v>0</v>
      </c>
      <c r="E85" s="88">
        <v>0</v>
      </c>
      <c r="F85" s="216" t="e">
        <f t="shared" si="28"/>
        <v>#DIV/0!</v>
      </c>
      <c r="G85" s="216" t="e">
        <f t="shared" si="29"/>
        <v>#DIV/0!</v>
      </c>
    </row>
    <row r="86" spans="1:7">
      <c r="A86" s="30">
        <v>4226</v>
      </c>
      <c r="B86" s="30" t="s">
        <v>456</v>
      </c>
      <c r="C86" s="88">
        <v>0</v>
      </c>
      <c r="D86" s="88">
        <v>0</v>
      </c>
      <c r="E86" s="88">
        <v>1239.99</v>
      </c>
      <c r="F86" s="216" t="e">
        <f t="shared" si="28"/>
        <v>#DIV/0!</v>
      </c>
      <c r="G86" s="216" t="e">
        <f t="shared" si="29"/>
        <v>#DIV/0!</v>
      </c>
    </row>
    <row r="87" spans="1:7" ht="16.5" customHeight="1">
      <c r="A87" s="30">
        <v>4227</v>
      </c>
      <c r="B87" s="30" t="s">
        <v>222</v>
      </c>
      <c r="C87" s="88">
        <v>418.75</v>
      </c>
      <c r="D87" s="88">
        <v>0</v>
      </c>
      <c r="E87" s="88">
        <v>4350.05</v>
      </c>
      <c r="F87" s="216" t="e">
        <f t="shared" si="28"/>
        <v>#DIV/0!</v>
      </c>
      <c r="G87" s="216">
        <f t="shared" si="29"/>
        <v>1038.8179104477611</v>
      </c>
    </row>
    <row r="88" spans="1:7" hidden="1">
      <c r="A88" s="23">
        <v>423</v>
      </c>
      <c r="B88" s="23" t="s">
        <v>223</v>
      </c>
      <c r="C88" s="42">
        <f>SUM(C89)</f>
        <v>0</v>
      </c>
      <c r="D88" s="42"/>
      <c r="E88" s="42">
        <f>SUM(E89)</f>
        <v>0</v>
      </c>
      <c r="F88" s="45" t="e">
        <f t="shared" si="28"/>
        <v>#DIV/0!</v>
      </c>
      <c r="G88" s="216" t="e">
        <f t="shared" si="29"/>
        <v>#DIV/0!</v>
      </c>
    </row>
    <row r="89" spans="1:7" s="50" customFormat="1" hidden="1">
      <c r="A89" s="30">
        <v>4231</v>
      </c>
      <c r="B89" s="30" t="s">
        <v>224</v>
      </c>
      <c r="C89" s="88">
        <v>0</v>
      </c>
      <c r="D89" s="88">
        <v>0</v>
      </c>
      <c r="E89" s="88">
        <v>0</v>
      </c>
      <c r="F89" s="45" t="e">
        <f t="shared" si="28"/>
        <v>#DIV/0!</v>
      </c>
      <c r="G89" s="216" t="e">
        <f t="shared" si="29"/>
        <v>#DIV/0!</v>
      </c>
    </row>
    <row r="90" spans="1:7">
      <c r="A90" s="23">
        <v>424</v>
      </c>
      <c r="B90" s="23" t="s">
        <v>225</v>
      </c>
      <c r="C90" s="42">
        <f>SUM(C91)</f>
        <v>4335.8900000000003</v>
      </c>
      <c r="D90" s="42">
        <f t="shared" ref="D90" si="30">SUM(D91)</f>
        <v>0</v>
      </c>
      <c r="E90" s="42">
        <f>SUM(E91)</f>
        <v>2223.66</v>
      </c>
      <c r="F90" s="45" t="e">
        <f t="shared" si="28"/>
        <v>#DIV/0!</v>
      </c>
      <c r="G90" s="45">
        <f t="shared" si="29"/>
        <v>51.284972635375894</v>
      </c>
    </row>
    <row r="91" spans="1:7">
      <c r="A91" s="30">
        <v>4241</v>
      </c>
      <c r="B91" s="30" t="s">
        <v>226</v>
      </c>
      <c r="C91" s="88">
        <v>4335.8900000000003</v>
      </c>
      <c r="D91" s="88">
        <v>0</v>
      </c>
      <c r="E91" s="88">
        <v>2223.66</v>
      </c>
      <c r="F91" s="216" t="e">
        <f t="shared" si="28"/>
        <v>#DIV/0!</v>
      </c>
      <c r="G91" s="216">
        <f t="shared" si="29"/>
        <v>51.284972635375894</v>
      </c>
    </row>
    <row r="92" spans="1:7" hidden="1">
      <c r="A92" s="23">
        <v>426</v>
      </c>
      <c r="B92" s="23" t="s">
        <v>227</v>
      </c>
      <c r="C92" s="42">
        <f>SUM(C93:C94)</f>
        <v>0</v>
      </c>
      <c r="D92" s="42">
        <f t="shared" ref="D92" si="31">SUM(D93:D94)</f>
        <v>0</v>
      </c>
      <c r="E92" s="42">
        <f>SUM(E93:E94)</f>
        <v>0</v>
      </c>
      <c r="F92" s="45" t="e">
        <f t="shared" si="28"/>
        <v>#DIV/0!</v>
      </c>
      <c r="G92" s="45" t="e">
        <f t="shared" si="29"/>
        <v>#DIV/0!</v>
      </c>
    </row>
    <row r="93" spans="1:7" s="50" customFormat="1" hidden="1">
      <c r="A93" s="30">
        <v>4262</v>
      </c>
      <c r="B93" s="30" t="s">
        <v>228</v>
      </c>
      <c r="C93" s="88">
        <v>0</v>
      </c>
      <c r="D93" s="88">
        <v>0</v>
      </c>
      <c r="E93" s="88">
        <v>0</v>
      </c>
      <c r="F93" s="45" t="e">
        <f t="shared" si="28"/>
        <v>#DIV/0!</v>
      </c>
      <c r="G93" s="45" t="e">
        <f t="shared" si="29"/>
        <v>#DIV/0!</v>
      </c>
    </row>
    <row r="94" spans="1:7" ht="16.5" hidden="1" customHeight="1">
      <c r="A94" s="30">
        <v>4263</v>
      </c>
      <c r="B94" s="30" t="s">
        <v>229</v>
      </c>
      <c r="C94" s="88">
        <v>0</v>
      </c>
      <c r="D94" s="88"/>
      <c r="E94" s="88">
        <v>0</v>
      </c>
      <c r="F94" s="45" t="e">
        <f t="shared" si="28"/>
        <v>#DIV/0!</v>
      </c>
      <c r="G94" s="45" t="e">
        <f t="shared" si="29"/>
        <v>#DIV/0!</v>
      </c>
    </row>
    <row r="95" spans="1:7">
      <c r="A95" s="31"/>
      <c r="B95" s="31" t="s">
        <v>134</v>
      </c>
      <c r="C95" s="46">
        <f>C74+C4</f>
        <v>2992979.8000000003</v>
      </c>
      <c r="D95" s="46">
        <f>D74+D4</f>
        <v>5771584</v>
      </c>
      <c r="E95" s="46">
        <f>E74+E4</f>
        <v>3390127.6000000006</v>
      </c>
      <c r="F95" s="46">
        <f t="shared" si="28"/>
        <v>58.738252791608005</v>
      </c>
      <c r="G95" s="46">
        <f t="shared" si="29"/>
        <v>113.26931107253047</v>
      </c>
    </row>
    <row r="96" spans="1:7">
      <c r="D96" s="8"/>
      <c r="E96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F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03"/>
  <sheetViews>
    <sheetView topLeftCell="A439" zoomScaleNormal="100" workbookViewId="0">
      <selection activeCell="I492" sqref="I492"/>
    </sheetView>
  </sheetViews>
  <sheetFormatPr defaultRowHeight="15"/>
  <cols>
    <col min="1" max="1" width="6.28515625" style="11" customWidth="1"/>
    <col min="2" max="2" width="49.5703125" customWidth="1"/>
    <col min="3" max="3" width="11.7109375" bestFit="1" customWidth="1"/>
    <col min="4" max="4" width="18.140625" bestFit="1" customWidth="1"/>
    <col min="5" max="5" width="15.5703125" customWidth="1"/>
    <col min="6" max="7" width="7.7109375" bestFit="1" customWidth="1"/>
    <col min="8" max="8" width="16.7109375" customWidth="1"/>
  </cols>
  <sheetData>
    <row r="1" spans="1:7">
      <c r="A1" s="167" t="s">
        <v>230</v>
      </c>
      <c r="B1" s="167"/>
      <c r="C1" s="167"/>
      <c r="D1" s="167"/>
      <c r="E1" s="167"/>
      <c r="G1" s="75"/>
    </row>
    <row r="2" spans="1:7" ht="39.75" customHeight="1">
      <c r="A2" s="48" t="s">
        <v>94</v>
      </c>
      <c r="B2" s="48" t="s">
        <v>231</v>
      </c>
      <c r="C2" s="58" t="s">
        <v>447</v>
      </c>
      <c r="D2" s="58" t="s">
        <v>340</v>
      </c>
      <c r="E2" s="58" t="s">
        <v>457</v>
      </c>
      <c r="F2" s="22" t="s">
        <v>139</v>
      </c>
      <c r="G2" s="22" t="s">
        <v>138</v>
      </c>
    </row>
    <row r="3" spans="1:7" ht="18" customHeight="1">
      <c r="A3" s="48">
        <v>1</v>
      </c>
      <c r="B3" s="48">
        <v>2</v>
      </c>
      <c r="C3" s="48">
        <v>3</v>
      </c>
      <c r="D3" s="21">
        <v>4</v>
      </c>
      <c r="E3" s="22">
        <v>5</v>
      </c>
      <c r="F3" s="22">
        <v>6</v>
      </c>
      <c r="G3" s="22">
        <v>7</v>
      </c>
    </row>
    <row r="4" spans="1:7">
      <c r="A4" s="37"/>
      <c r="B4" s="37" t="s">
        <v>140</v>
      </c>
      <c r="C4" s="82">
        <f t="shared" ref="C4:D4" si="0">C5+C61</f>
        <v>2142976.3800000004</v>
      </c>
      <c r="D4" s="82">
        <f t="shared" si="0"/>
        <v>4629907</v>
      </c>
      <c r="E4" s="82">
        <f>E5+E61</f>
        <v>2423741.19</v>
      </c>
      <c r="F4" s="108">
        <f>E4/D4*100</f>
        <v>52.349673330371424</v>
      </c>
      <c r="G4" s="108">
        <f>E4/C4*100</f>
        <v>113.10162877296854</v>
      </c>
    </row>
    <row r="5" spans="1:7">
      <c r="A5" s="28">
        <v>3</v>
      </c>
      <c r="B5" s="27" t="s">
        <v>232</v>
      </c>
      <c r="C5" s="89">
        <f>C6+C14+C44+C49+C53</f>
        <v>2137073.4300000002</v>
      </c>
      <c r="D5" s="89">
        <f>D6+D14+D44+D49+D53</f>
        <v>4625407</v>
      </c>
      <c r="E5" s="89">
        <f>E6+E14+E44+E49+E53</f>
        <v>2417247.27</v>
      </c>
      <c r="F5" s="45">
        <f>E5/D5*100</f>
        <v>52.260206939627153</v>
      </c>
      <c r="G5" s="45">
        <f>E5/C5*100</f>
        <v>113.1101643989837</v>
      </c>
    </row>
    <row r="6" spans="1:7">
      <c r="A6" s="28">
        <v>31</v>
      </c>
      <c r="B6" s="27" t="s">
        <v>158</v>
      </c>
      <c r="C6" s="89">
        <f>C7+C10+C12</f>
        <v>1957378.39</v>
      </c>
      <c r="D6" s="89">
        <f>D7+D10+D12</f>
        <v>4288483</v>
      </c>
      <c r="E6" s="89">
        <f>E7+E10+E12</f>
        <v>2231163.75</v>
      </c>
      <c r="F6" s="45">
        <f t="shared" ref="F6:F69" si="1">E6/D6*100</f>
        <v>52.026876403614054</v>
      </c>
      <c r="G6" s="45">
        <f t="shared" ref="G6:G69" si="2">E6/C6*100</f>
        <v>113.98734968152991</v>
      </c>
    </row>
    <row r="7" spans="1:7">
      <c r="A7" s="28">
        <v>311</v>
      </c>
      <c r="B7" s="27" t="s">
        <v>233</v>
      </c>
      <c r="C7" s="89">
        <f>C8+C9</f>
        <v>1639425.18</v>
      </c>
      <c r="D7" s="89">
        <f>D8+D9</f>
        <v>3607130</v>
      </c>
      <c r="E7" s="89">
        <f>E8+E9</f>
        <v>1876519.85</v>
      </c>
      <c r="F7" s="45">
        <f t="shared" si="1"/>
        <v>52.022517902044008</v>
      </c>
      <c r="G7" s="45">
        <f t="shared" si="2"/>
        <v>114.4620610255602</v>
      </c>
    </row>
    <row r="8" spans="1:7">
      <c r="A8" s="32">
        <v>3111</v>
      </c>
      <c r="B8" s="33" t="s">
        <v>160</v>
      </c>
      <c r="C8" s="83">
        <v>1639425.18</v>
      </c>
      <c r="D8" s="83">
        <v>3607130</v>
      </c>
      <c r="E8" s="83">
        <v>1876519.85</v>
      </c>
      <c r="F8" s="216">
        <f t="shared" si="1"/>
        <v>52.022517902044008</v>
      </c>
      <c r="G8" s="216">
        <f t="shared" si="2"/>
        <v>114.4620610255602</v>
      </c>
    </row>
    <row r="9" spans="1:7" hidden="1">
      <c r="A9" s="32">
        <v>3112</v>
      </c>
      <c r="B9" s="33" t="s">
        <v>161</v>
      </c>
      <c r="C9" s="83">
        <v>0</v>
      </c>
      <c r="D9" s="83">
        <v>0</v>
      </c>
      <c r="E9" s="83">
        <v>0</v>
      </c>
      <c r="F9" s="45" t="e">
        <f t="shared" si="1"/>
        <v>#DIV/0!</v>
      </c>
      <c r="G9" s="45" t="e">
        <f t="shared" si="2"/>
        <v>#DIV/0!</v>
      </c>
    </row>
    <row r="10" spans="1:7">
      <c r="A10" s="28">
        <v>312</v>
      </c>
      <c r="B10" s="27" t="s">
        <v>162</v>
      </c>
      <c r="C10" s="89">
        <f>C11</f>
        <v>50046.23</v>
      </c>
      <c r="D10" s="89">
        <f t="shared" ref="D10" si="3">D11</f>
        <v>93298</v>
      </c>
      <c r="E10" s="89">
        <f>E11</f>
        <v>48299.75</v>
      </c>
      <c r="F10" s="45">
        <f t="shared" si="1"/>
        <v>51.769330532272932</v>
      </c>
      <c r="G10" s="45">
        <f t="shared" si="2"/>
        <v>96.5102666074947</v>
      </c>
    </row>
    <row r="11" spans="1:7">
      <c r="A11" s="32">
        <v>3121</v>
      </c>
      <c r="B11" s="33" t="s">
        <v>162</v>
      </c>
      <c r="C11" s="83">
        <v>50046.23</v>
      </c>
      <c r="D11" s="83">
        <v>93298</v>
      </c>
      <c r="E11" s="83">
        <v>48299.75</v>
      </c>
      <c r="F11" s="216">
        <f t="shared" si="1"/>
        <v>51.769330532272932</v>
      </c>
      <c r="G11" s="216">
        <f t="shared" si="2"/>
        <v>96.5102666074947</v>
      </c>
    </row>
    <row r="12" spans="1:7">
      <c r="A12" s="28">
        <v>313</v>
      </c>
      <c r="B12" s="34" t="s">
        <v>163</v>
      </c>
      <c r="C12" s="89">
        <f>SUM(C13)</f>
        <v>267906.98</v>
      </c>
      <c r="D12" s="89">
        <f t="shared" ref="D12" si="4">SUM(D13)</f>
        <v>588055</v>
      </c>
      <c r="E12" s="89">
        <f>SUM(E13)</f>
        <v>306344.15000000002</v>
      </c>
      <c r="F12" s="45">
        <f t="shared" si="1"/>
        <v>52.094472455807704</v>
      </c>
      <c r="G12" s="45">
        <f t="shared" si="2"/>
        <v>114.34720737772493</v>
      </c>
    </row>
    <row r="13" spans="1:7">
      <c r="A13" s="32">
        <v>3132</v>
      </c>
      <c r="B13" s="33" t="s">
        <v>164</v>
      </c>
      <c r="C13" s="83">
        <v>267906.98</v>
      </c>
      <c r="D13" s="83">
        <v>588055</v>
      </c>
      <c r="E13" s="83">
        <v>306344.15000000002</v>
      </c>
      <c r="F13" s="216">
        <f t="shared" si="1"/>
        <v>52.094472455807704</v>
      </c>
      <c r="G13" s="216">
        <f t="shared" si="2"/>
        <v>114.34720737772493</v>
      </c>
    </row>
    <row r="14" spans="1:7">
      <c r="A14" s="28">
        <v>32</v>
      </c>
      <c r="B14" s="27" t="s">
        <v>165</v>
      </c>
      <c r="C14" s="89">
        <f>C15+C19+C25+C35+C37</f>
        <v>176678.94000000003</v>
      </c>
      <c r="D14" s="89">
        <f>D15+D19+D25+D35+D37</f>
        <v>334424</v>
      </c>
      <c r="E14" s="89">
        <f>E15+E19+E25+E35+E37</f>
        <v>184697.84000000003</v>
      </c>
      <c r="F14" s="45">
        <f t="shared" si="1"/>
        <v>55.228643877233694</v>
      </c>
      <c r="G14" s="45">
        <f t="shared" si="2"/>
        <v>104.5386846898674</v>
      </c>
    </row>
    <row r="15" spans="1:7">
      <c r="A15" s="28">
        <v>321</v>
      </c>
      <c r="B15" s="27" t="s">
        <v>166</v>
      </c>
      <c r="C15" s="89">
        <f>SUM(C16:C18)</f>
        <v>30133.9</v>
      </c>
      <c r="D15" s="89">
        <f>SUM(D16:D18)</f>
        <v>50432</v>
      </c>
      <c r="E15" s="89">
        <f>SUM(E16:E18)</f>
        <v>27246.240000000002</v>
      </c>
      <c r="F15" s="45">
        <f t="shared" si="1"/>
        <v>54.025697969543153</v>
      </c>
      <c r="G15" s="45">
        <f t="shared" si="2"/>
        <v>90.417237728936513</v>
      </c>
    </row>
    <row r="16" spans="1:7" hidden="1">
      <c r="A16" s="32">
        <v>3211</v>
      </c>
      <c r="B16" s="33" t="s">
        <v>167</v>
      </c>
      <c r="C16" s="83">
        <v>0</v>
      </c>
      <c r="D16" s="83"/>
      <c r="E16" s="83"/>
      <c r="F16" s="45" t="e">
        <f t="shared" si="1"/>
        <v>#DIV/0!</v>
      </c>
      <c r="G16" s="45" t="e">
        <f t="shared" si="2"/>
        <v>#DIV/0!</v>
      </c>
    </row>
    <row r="17" spans="1:7" ht="15" customHeight="1">
      <c r="A17" s="32">
        <v>3212</v>
      </c>
      <c r="B17" s="56" t="s">
        <v>168</v>
      </c>
      <c r="C17" s="83">
        <v>26246.400000000001</v>
      </c>
      <c r="D17" s="83">
        <v>47432</v>
      </c>
      <c r="E17" s="83">
        <v>26296.240000000002</v>
      </c>
      <c r="F17" s="216">
        <f t="shared" si="1"/>
        <v>55.439871816495199</v>
      </c>
      <c r="G17" s="216">
        <f t="shared" si="2"/>
        <v>100.18989270909535</v>
      </c>
    </row>
    <row r="18" spans="1:7">
      <c r="A18" s="32">
        <v>3213</v>
      </c>
      <c r="B18" s="33" t="s">
        <v>169</v>
      </c>
      <c r="C18" s="83">
        <v>3887.5</v>
      </c>
      <c r="D18" s="83">
        <v>3000</v>
      </c>
      <c r="E18" s="83">
        <v>950</v>
      </c>
      <c r="F18" s="216">
        <f t="shared" si="1"/>
        <v>31.666666666666664</v>
      </c>
      <c r="G18" s="216">
        <f t="shared" si="2"/>
        <v>24.437299035369776</v>
      </c>
    </row>
    <row r="19" spans="1:7">
      <c r="A19" s="28">
        <v>322</v>
      </c>
      <c r="B19" s="27" t="s">
        <v>171</v>
      </c>
      <c r="C19" s="89">
        <f>SUM(C20:C24)</f>
        <v>44261.24</v>
      </c>
      <c r="D19" s="89">
        <f>SUM(D20:D24)</f>
        <v>76554</v>
      </c>
      <c r="E19" s="89">
        <f>SUM(E20:E24)</f>
        <v>48554.740000000005</v>
      </c>
      <c r="F19" s="45">
        <f t="shared" si="1"/>
        <v>63.42547744076078</v>
      </c>
      <c r="G19" s="45">
        <f t="shared" si="2"/>
        <v>109.70036085749069</v>
      </c>
    </row>
    <row r="20" spans="1:7">
      <c r="A20" s="32">
        <v>3221</v>
      </c>
      <c r="B20" s="33" t="s">
        <v>172</v>
      </c>
      <c r="C20" s="83">
        <v>16768.48</v>
      </c>
      <c r="D20" s="83">
        <v>31000</v>
      </c>
      <c r="E20" s="83">
        <v>18518.96</v>
      </c>
      <c r="F20" s="216">
        <f t="shared" si="1"/>
        <v>59.738580645161285</v>
      </c>
      <c r="G20" s="216">
        <f t="shared" si="2"/>
        <v>110.4391095674742</v>
      </c>
    </row>
    <row r="21" spans="1:7">
      <c r="A21" s="32">
        <v>3223</v>
      </c>
      <c r="B21" s="33" t="s">
        <v>174</v>
      </c>
      <c r="C21" s="83">
        <v>25761.88</v>
      </c>
      <c r="D21" s="83">
        <v>41654</v>
      </c>
      <c r="E21" s="83">
        <v>29321.84</v>
      </c>
      <c r="F21" s="216">
        <f t="shared" si="1"/>
        <v>70.393815719978875</v>
      </c>
      <c r="G21" s="216">
        <f t="shared" si="2"/>
        <v>113.81871198841078</v>
      </c>
    </row>
    <row r="22" spans="1:7" ht="15" customHeight="1">
      <c r="A22" s="32">
        <v>3224</v>
      </c>
      <c r="B22" s="56" t="s">
        <v>175</v>
      </c>
      <c r="C22" s="83">
        <v>198.04</v>
      </c>
      <c r="D22" s="83">
        <v>2500</v>
      </c>
      <c r="E22" s="83">
        <v>295.54000000000002</v>
      </c>
      <c r="F22" s="216">
        <f t="shared" si="1"/>
        <v>11.8216</v>
      </c>
      <c r="G22" s="216">
        <f t="shared" si="2"/>
        <v>149.23247828721472</v>
      </c>
    </row>
    <row r="23" spans="1:7" ht="15" customHeight="1">
      <c r="A23" s="32">
        <v>3225</v>
      </c>
      <c r="B23" s="56" t="s">
        <v>330</v>
      </c>
      <c r="C23" s="83">
        <v>1157.8399999999999</v>
      </c>
      <c r="D23" s="83">
        <v>1400</v>
      </c>
      <c r="E23" s="83">
        <v>418.4</v>
      </c>
      <c r="F23" s="216">
        <f t="shared" si="1"/>
        <v>29.885714285714283</v>
      </c>
      <c r="G23" s="216">
        <f t="shared" si="2"/>
        <v>36.136253713811925</v>
      </c>
    </row>
    <row r="24" spans="1:7">
      <c r="A24" s="32">
        <v>3227</v>
      </c>
      <c r="B24" s="33" t="s">
        <v>234</v>
      </c>
      <c r="C24" s="83">
        <v>375</v>
      </c>
      <c r="D24" s="83">
        <v>0</v>
      </c>
      <c r="E24" s="83">
        <v>0</v>
      </c>
      <c r="F24" s="216" t="e">
        <f t="shared" si="1"/>
        <v>#DIV/0!</v>
      </c>
      <c r="G24" s="216">
        <f t="shared" si="2"/>
        <v>0</v>
      </c>
    </row>
    <row r="25" spans="1:7" s="4" customFormat="1">
      <c r="A25" s="28">
        <v>323</v>
      </c>
      <c r="B25" s="34" t="s">
        <v>177</v>
      </c>
      <c r="C25" s="90">
        <f>SUM(C26:C34)</f>
        <v>95638.200000000012</v>
      </c>
      <c r="D25" s="90">
        <f t="shared" ref="D25" si="5">SUM(D26:D34)</f>
        <v>191039</v>
      </c>
      <c r="E25" s="90">
        <f>SUM(E26:E34)</f>
        <v>102455.8</v>
      </c>
      <c r="F25" s="45">
        <f t="shared" si="1"/>
        <v>53.630829307104833</v>
      </c>
      <c r="G25" s="45">
        <f t="shared" si="2"/>
        <v>107.12853232285843</v>
      </c>
    </row>
    <row r="26" spans="1:7">
      <c r="A26" s="32">
        <v>3231</v>
      </c>
      <c r="B26" s="33" t="s">
        <v>178</v>
      </c>
      <c r="C26" s="83">
        <v>14007.8</v>
      </c>
      <c r="D26" s="83">
        <v>25168</v>
      </c>
      <c r="E26" s="83">
        <v>8494.2999999999993</v>
      </c>
      <c r="F26" s="216">
        <f t="shared" si="1"/>
        <v>33.750397329942786</v>
      </c>
      <c r="G26" s="216">
        <f t="shared" si="2"/>
        <v>60.63978640471737</v>
      </c>
    </row>
    <row r="27" spans="1:7">
      <c r="A27" s="32">
        <v>3232</v>
      </c>
      <c r="B27" s="33" t="s">
        <v>179</v>
      </c>
      <c r="C27" s="83">
        <v>3368.1</v>
      </c>
      <c r="D27" s="83">
        <v>16548</v>
      </c>
      <c r="E27" s="83">
        <v>9566.0400000000009</v>
      </c>
      <c r="F27" s="216">
        <f t="shared" si="1"/>
        <v>57.807831762146492</v>
      </c>
      <c r="G27" s="216">
        <f t="shared" si="2"/>
        <v>284.0188830497907</v>
      </c>
    </row>
    <row r="28" spans="1:7">
      <c r="A28" s="32">
        <v>3233</v>
      </c>
      <c r="B28" s="33" t="s">
        <v>180</v>
      </c>
      <c r="C28" s="83">
        <v>4680</v>
      </c>
      <c r="D28" s="83">
        <v>8000</v>
      </c>
      <c r="E28" s="83">
        <v>5500</v>
      </c>
      <c r="F28" s="216">
        <f t="shared" si="1"/>
        <v>68.75</v>
      </c>
      <c r="G28" s="216">
        <f t="shared" si="2"/>
        <v>117.52136752136752</v>
      </c>
    </row>
    <row r="29" spans="1:7">
      <c r="A29" s="32">
        <v>3234</v>
      </c>
      <c r="B29" s="33" t="s">
        <v>181</v>
      </c>
      <c r="C29" s="83">
        <v>9924.85</v>
      </c>
      <c r="D29" s="83">
        <v>20263</v>
      </c>
      <c r="E29" s="83">
        <v>9800.4500000000007</v>
      </c>
      <c r="F29" s="216">
        <f t="shared" si="1"/>
        <v>48.366234022602775</v>
      </c>
      <c r="G29" s="216">
        <f t="shared" si="2"/>
        <v>98.746580552854695</v>
      </c>
    </row>
    <row r="30" spans="1:7">
      <c r="A30" s="32">
        <v>3235</v>
      </c>
      <c r="B30" s="33" t="s">
        <v>182</v>
      </c>
      <c r="C30" s="83">
        <v>44530.38</v>
      </c>
      <c r="D30" s="83">
        <v>70700</v>
      </c>
      <c r="E30" s="83">
        <v>37023.040000000001</v>
      </c>
      <c r="F30" s="216">
        <f t="shared" si="1"/>
        <v>52.366393210749649</v>
      </c>
      <c r="G30" s="216">
        <f t="shared" si="2"/>
        <v>83.141082559816468</v>
      </c>
    </row>
    <row r="31" spans="1:7">
      <c r="A31" s="32">
        <v>3236</v>
      </c>
      <c r="B31" s="33" t="s">
        <v>183</v>
      </c>
      <c r="C31" s="83">
        <v>0</v>
      </c>
      <c r="D31" s="83">
        <v>8860</v>
      </c>
      <c r="E31" s="83">
        <v>3888.86</v>
      </c>
      <c r="F31" s="216">
        <f t="shared" si="1"/>
        <v>43.892325056433414</v>
      </c>
      <c r="G31" s="216" t="e">
        <f t="shared" si="2"/>
        <v>#DIV/0!</v>
      </c>
    </row>
    <row r="32" spans="1:7">
      <c r="A32" s="32">
        <v>3237</v>
      </c>
      <c r="B32" s="33" t="s">
        <v>184</v>
      </c>
      <c r="C32" s="83">
        <v>9909.2999999999993</v>
      </c>
      <c r="D32" s="83">
        <v>25000</v>
      </c>
      <c r="E32" s="83">
        <v>18094.36</v>
      </c>
      <c r="F32" s="216">
        <f t="shared" si="1"/>
        <v>72.377440000000007</v>
      </c>
      <c r="G32" s="216">
        <f t="shared" si="2"/>
        <v>182.59978000464213</v>
      </c>
    </row>
    <row r="33" spans="1:7">
      <c r="A33" s="32">
        <v>3238</v>
      </c>
      <c r="B33" s="33" t="s">
        <v>185</v>
      </c>
      <c r="C33" s="83">
        <v>7775.69</v>
      </c>
      <c r="D33" s="83">
        <v>14000</v>
      </c>
      <c r="E33" s="83">
        <v>9345.17</v>
      </c>
      <c r="F33" s="216">
        <f t="shared" si="1"/>
        <v>66.751214285714283</v>
      </c>
      <c r="G33" s="216">
        <f t="shared" si="2"/>
        <v>120.18444665360887</v>
      </c>
    </row>
    <row r="34" spans="1:7">
      <c r="A34" s="32">
        <v>3239</v>
      </c>
      <c r="B34" s="33" t="s">
        <v>186</v>
      </c>
      <c r="C34" s="83">
        <v>1442.08</v>
      </c>
      <c r="D34" s="83">
        <v>2500</v>
      </c>
      <c r="E34" s="83">
        <v>743.58</v>
      </c>
      <c r="F34" s="216">
        <f t="shared" si="1"/>
        <v>29.743200000000002</v>
      </c>
      <c r="G34" s="216">
        <f t="shared" si="2"/>
        <v>51.563020082103641</v>
      </c>
    </row>
    <row r="35" spans="1:7" s="51" customFormat="1" hidden="1">
      <c r="A35" s="28">
        <v>324</v>
      </c>
      <c r="B35" s="27" t="s">
        <v>187</v>
      </c>
      <c r="C35" s="89">
        <f>SUM(C36)</f>
        <v>0</v>
      </c>
      <c r="D35" s="89">
        <f t="shared" ref="D35" si="6">SUM(D36)</f>
        <v>0</v>
      </c>
      <c r="E35" s="89">
        <f>SUM(E36)</f>
        <v>0</v>
      </c>
      <c r="F35" s="45" t="e">
        <f t="shared" si="1"/>
        <v>#DIV/0!</v>
      </c>
      <c r="G35" s="45" t="e">
        <f t="shared" si="2"/>
        <v>#DIV/0!</v>
      </c>
    </row>
    <row r="36" spans="1:7" hidden="1">
      <c r="A36" s="32">
        <v>3241</v>
      </c>
      <c r="B36" s="33" t="s">
        <v>187</v>
      </c>
      <c r="C36" s="83">
        <v>0</v>
      </c>
      <c r="D36" s="83">
        <v>0</v>
      </c>
      <c r="E36" s="83">
        <v>0</v>
      </c>
      <c r="F36" s="45" t="e">
        <f t="shared" si="1"/>
        <v>#DIV/0!</v>
      </c>
      <c r="G36" s="45" t="e">
        <f t="shared" si="2"/>
        <v>#DIV/0!</v>
      </c>
    </row>
    <row r="37" spans="1:7">
      <c r="A37" s="28">
        <v>329</v>
      </c>
      <c r="B37" s="27" t="s">
        <v>188</v>
      </c>
      <c r="C37" s="89">
        <f>SUM(C38:C43)</f>
        <v>6645.5999999999995</v>
      </c>
      <c r="D37" s="89">
        <f t="shared" ref="D37" si="7">SUM(D38:D43)</f>
        <v>16399</v>
      </c>
      <c r="E37" s="89">
        <f>SUM(E38:E43)</f>
        <v>6441.06</v>
      </c>
      <c r="F37" s="45">
        <f t="shared" si="1"/>
        <v>39.277151045795478</v>
      </c>
      <c r="G37" s="45">
        <f t="shared" si="2"/>
        <v>96.922174070061402</v>
      </c>
    </row>
    <row r="38" spans="1:7">
      <c r="A38" s="32">
        <v>3292</v>
      </c>
      <c r="B38" s="33" t="s">
        <v>189</v>
      </c>
      <c r="C38" s="83">
        <v>508.8</v>
      </c>
      <c r="D38" s="83">
        <v>6500</v>
      </c>
      <c r="E38" s="83">
        <v>508.8</v>
      </c>
      <c r="F38" s="216">
        <f t="shared" si="1"/>
        <v>7.8276923076923079</v>
      </c>
      <c r="G38" s="216">
        <f t="shared" si="2"/>
        <v>100</v>
      </c>
    </row>
    <row r="39" spans="1:7" hidden="1">
      <c r="A39" s="32">
        <v>3293</v>
      </c>
      <c r="B39" s="33" t="s">
        <v>190</v>
      </c>
      <c r="C39" s="83">
        <v>0</v>
      </c>
      <c r="D39" s="83">
        <v>0</v>
      </c>
      <c r="E39" s="83">
        <v>0</v>
      </c>
      <c r="F39" s="216" t="e">
        <f t="shared" si="1"/>
        <v>#DIV/0!</v>
      </c>
      <c r="G39" s="216" t="e">
        <f t="shared" si="2"/>
        <v>#DIV/0!</v>
      </c>
    </row>
    <row r="40" spans="1:7">
      <c r="A40" s="32">
        <v>3294</v>
      </c>
      <c r="B40" s="33" t="s">
        <v>191</v>
      </c>
      <c r="C40" s="83">
        <v>2241.41</v>
      </c>
      <c r="D40" s="83">
        <v>4000</v>
      </c>
      <c r="E40" s="83">
        <v>2241.88</v>
      </c>
      <c r="F40" s="216">
        <f t="shared" si="1"/>
        <v>56.047000000000004</v>
      </c>
      <c r="G40" s="216">
        <f t="shared" si="2"/>
        <v>100.02096894365602</v>
      </c>
    </row>
    <row r="41" spans="1:7">
      <c r="A41" s="32">
        <v>3295</v>
      </c>
      <c r="B41" s="33" t="s">
        <v>192</v>
      </c>
      <c r="C41" s="83">
        <v>2436</v>
      </c>
      <c r="D41" s="83">
        <v>5399</v>
      </c>
      <c r="E41" s="83">
        <v>3414</v>
      </c>
      <c r="F41" s="216">
        <f t="shared" si="1"/>
        <v>63.233932209668453</v>
      </c>
      <c r="G41" s="216">
        <f t="shared" si="2"/>
        <v>140.14778325123152</v>
      </c>
    </row>
    <row r="42" spans="1:7">
      <c r="A42" s="32">
        <v>3296</v>
      </c>
      <c r="B42" s="33" t="s">
        <v>193</v>
      </c>
      <c r="C42" s="83">
        <v>1276.3499999999999</v>
      </c>
      <c r="D42" s="83">
        <v>0</v>
      </c>
      <c r="E42" s="83">
        <v>0</v>
      </c>
      <c r="F42" s="216" t="e">
        <f t="shared" si="1"/>
        <v>#DIV/0!</v>
      </c>
      <c r="G42" s="216">
        <f t="shared" si="2"/>
        <v>0</v>
      </c>
    </row>
    <row r="43" spans="1:7">
      <c r="A43" s="32">
        <v>3299</v>
      </c>
      <c r="B43" s="33" t="s">
        <v>188</v>
      </c>
      <c r="C43" s="83">
        <v>183.04</v>
      </c>
      <c r="D43" s="83">
        <v>500</v>
      </c>
      <c r="E43" s="83">
        <v>276.38</v>
      </c>
      <c r="F43" s="216">
        <f t="shared" si="1"/>
        <v>55.276000000000003</v>
      </c>
      <c r="G43" s="216">
        <f t="shared" si="2"/>
        <v>150.99431818181819</v>
      </c>
    </row>
    <row r="44" spans="1:7">
      <c r="A44" s="28">
        <v>34</v>
      </c>
      <c r="B44" s="27" t="s">
        <v>194</v>
      </c>
      <c r="C44" s="89">
        <f>C45</f>
        <v>2076.81</v>
      </c>
      <c r="D44" s="89">
        <f t="shared" ref="D44" si="8">D45</f>
        <v>2500</v>
      </c>
      <c r="E44" s="89">
        <f>E45</f>
        <v>1115.68</v>
      </c>
      <c r="F44" s="45">
        <f t="shared" si="1"/>
        <v>44.627200000000002</v>
      </c>
      <c r="G44" s="45">
        <f t="shared" si="2"/>
        <v>53.720850727798883</v>
      </c>
    </row>
    <row r="45" spans="1:7">
      <c r="A45" s="28">
        <v>343</v>
      </c>
      <c r="B45" s="27" t="s">
        <v>195</v>
      </c>
      <c r="C45" s="89">
        <f>SUM(C46:C48)</f>
        <v>2076.81</v>
      </c>
      <c r="D45" s="89">
        <f t="shared" ref="D45" si="9">SUM(D46:D48)</f>
        <v>2500</v>
      </c>
      <c r="E45" s="89">
        <f>SUM(E46:E48)</f>
        <v>1115.68</v>
      </c>
      <c r="F45" s="45">
        <f t="shared" si="1"/>
        <v>44.627200000000002</v>
      </c>
      <c r="G45" s="45">
        <f t="shared" si="2"/>
        <v>53.720850727798883</v>
      </c>
    </row>
    <row r="46" spans="1:7">
      <c r="A46" s="32">
        <v>3431</v>
      </c>
      <c r="B46" s="33" t="s">
        <v>196</v>
      </c>
      <c r="C46" s="83">
        <v>1178.93</v>
      </c>
      <c r="D46" s="83">
        <v>2500</v>
      </c>
      <c r="E46" s="83">
        <v>1110.68</v>
      </c>
      <c r="F46" s="216">
        <f t="shared" si="1"/>
        <v>44.427199999999999</v>
      </c>
      <c r="G46" s="216">
        <f t="shared" si="2"/>
        <v>94.210852213447794</v>
      </c>
    </row>
    <row r="47" spans="1:7" ht="30">
      <c r="A47" s="32">
        <v>3432</v>
      </c>
      <c r="B47" s="56" t="s">
        <v>197</v>
      </c>
      <c r="C47" s="83">
        <v>0.02</v>
      </c>
      <c r="D47" s="83">
        <v>0</v>
      </c>
      <c r="E47" s="83">
        <v>0</v>
      </c>
      <c r="F47" s="216" t="e">
        <f t="shared" si="1"/>
        <v>#DIV/0!</v>
      </c>
      <c r="G47" s="216">
        <f t="shared" si="2"/>
        <v>0</v>
      </c>
    </row>
    <row r="48" spans="1:7">
      <c r="A48" s="32">
        <v>3433</v>
      </c>
      <c r="B48" s="33" t="s">
        <v>198</v>
      </c>
      <c r="C48" s="83">
        <v>897.86</v>
      </c>
      <c r="D48" s="83">
        <v>0</v>
      </c>
      <c r="E48" s="83">
        <v>5</v>
      </c>
      <c r="F48" s="216" t="e">
        <f t="shared" si="1"/>
        <v>#DIV/0!</v>
      </c>
      <c r="G48" s="216">
        <f t="shared" si="2"/>
        <v>0.55687969171140261</v>
      </c>
    </row>
    <row r="49" spans="1:7">
      <c r="A49" s="28">
        <v>37</v>
      </c>
      <c r="B49" s="27" t="s">
        <v>235</v>
      </c>
      <c r="C49" s="89">
        <f>C50</f>
        <v>939.29</v>
      </c>
      <c r="D49" s="89">
        <f t="shared" ref="D49" si="10">D50</f>
        <v>0</v>
      </c>
      <c r="E49" s="89">
        <f>E50</f>
        <v>270</v>
      </c>
      <c r="F49" s="45" t="e">
        <f t="shared" ref="F49:F51" si="11">E49/D49*100</f>
        <v>#DIV/0!</v>
      </c>
      <c r="G49" s="45">
        <f t="shared" ref="G49:G51" si="12">E49/C49*100</f>
        <v>28.7451159918662</v>
      </c>
    </row>
    <row r="50" spans="1:7">
      <c r="A50" s="28">
        <v>372</v>
      </c>
      <c r="B50" s="27" t="s">
        <v>236</v>
      </c>
      <c r="C50" s="89">
        <f>C51+C52</f>
        <v>939.29</v>
      </c>
      <c r="D50" s="89">
        <f t="shared" ref="D50" si="13">D51+D52</f>
        <v>0</v>
      </c>
      <c r="E50" s="89">
        <f>E51+E52</f>
        <v>270</v>
      </c>
      <c r="F50" s="45" t="e">
        <f t="shared" si="11"/>
        <v>#DIV/0!</v>
      </c>
      <c r="G50" s="45">
        <f t="shared" si="12"/>
        <v>28.7451159918662</v>
      </c>
    </row>
    <row r="51" spans="1:7">
      <c r="A51" s="32">
        <v>3721</v>
      </c>
      <c r="B51" s="33" t="s">
        <v>235</v>
      </c>
      <c r="C51" s="83">
        <v>939.29</v>
      </c>
      <c r="D51" s="83">
        <v>0</v>
      </c>
      <c r="E51" s="83">
        <v>270</v>
      </c>
      <c r="F51" s="216" t="e">
        <f t="shared" si="11"/>
        <v>#DIV/0!</v>
      </c>
      <c r="G51" s="216">
        <f t="shared" si="12"/>
        <v>28.7451159918662</v>
      </c>
    </row>
    <row r="52" spans="1:7" hidden="1">
      <c r="A52" s="32">
        <v>3722</v>
      </c>
      <c r="B52" s="33" t="s">
        <v>329</v>
      </c>
      <c r="C52" s="83">
        <v>0</v>
      </c>
      <c r="D52" s="83">
        <v>0</v>
      </c>
      <c r="E52" s="83">
        <v>0</v>
      </c>
      <c r="F52" s="45" t="e">
        <f t="shared" si="1"/>
        <v>#DIV/0!</v>
      </c>
      <c r="G52" s="45" t="e">
        <f t="shared" si="2"/>
        <v>#DIV/0!</v>
      </c>
    </row>
    <row r="53" spans="1:7" hidden="1">
      <c r="A53" s="28">
        <v>38</v>
      </c>
      <c r="B53" s="27" t="s">
        <v>206</v>
      </c>
      <c r="C53" s="89">
        <f>C54</f>
        <v>0</v>
      </c>
      <c r="D53" s="89">
        <f t="shared" ref="D53:D54" si="14">D54</f>
        <v>0</v>
      </c>
      <c r="E53" s="89">
        <f>E54</f>
        <v>0</v>
      </c>
      <c r="F53" s="45" t="e">
        <f t="shared" si="1"/>
        <v>#DIV/0!</v>
      </c>
      <c r="G53" s="45" t="e">
        <f t="shared" si="2"/>
        <v>#DIV/0!</v>
      </c>
    </row>
    <row r="54" spans="1:7" hidden="1">
      <c r="A54" s="28">
        <v>381</v>
      </c>
      <c r="B54" s="27" t="s">
        <v>123</v>
      </c>
      <c r="C54" s="89">
        <f>C55</f>
        <v>0</v>
      </c>
      <c r="D54" s="89">
        <f t="shared" si="14"/>
        <v>0</v>
      </c>
      <c r="E54" s="89">
        <f>E55</f>
        <v>0</v>
      </c>
      <c r="F54" s="45" t="e">
        <f t="shared" si="1"/>
        <v>#DIV/0!</v>
      </c>
      <c r="G54" s="45" t="e">
        <f t="shared" si="2"/>
        <v>#DIV/0!</v>
      </c>
    </row>
    <row r="55" spans="1:7" hidden="1">
      <c r="A55" s="32">
        <v>3812</v>
      </c>
      <c r="B55" s="33" t="s">
        <v>208</v>
      </c>
      <c r="C55" s="83">
        <v>0</v>
      </c>
      <c r="D55" s="83">
        <v>0</v>
      </c>
      <c r="E55" s="83">
        <v>0</v>
      </c>
      <c r="F55" s="45" t="e">
        <f t="shared" si="1"/>
        <v>#DIV/0!</v>
      </c>
      <c r="G55" s="45" t="e">
        <f t="shared" si="2"/>
        <v>#DIV/0!</v>
      </c>
    </row>
    <row r="56" spans="1:7">
      <c r="A56" s="28">
        <v>4</v>
      </c>
      <c r="B56" s="27" t="s">
        <v>210</v>
      </c>
      <c r="C56" s="89">
        <f>C57+C61</f>
        <v>5902.9500000000007</v>
      </c>
      <c r="D56" s="89">
        <f t="shared" ref="D56" si="15">D57+D61</f>
        <v>4500</v>
      </c>
      <c r="E56" s="89">
        <f>E57+E61</f>
        <v>6493.92</v>
      </c>
      <c r="F56" s="45">
        <f t="shared" si="1"/>
        <v>144.30933333333334</v>
      </c>
      <c r="G56" s="45">
        <f t="shared" si="2"/>
        <v>110.01143496048584</v>
      </c>
    </row>
    <row r="57" spans="1:7" hidden="1">
      <c r="A57" s="28">
        <v>41</v>
      </c>
      <c r="B57" s="27" t="s">
        <v>211</v>
      </c>
      <c r="C57" s="89">
        <f>C58</f>
        <v>0</v>
      </c>
      <c r="D57" s="89">
        <f t="shared" ref="D57" si="16">D58</f>
        <v>0</v>
      </c>
      <c r="E57" s="89">
        <f>E58</f>
        <v>0</v>
      </c>
      <c r="F57" s="45" t="e">
        <f t="shared" si="1"/>
        <v>#DIV/0!</v>
      </c>
      <c r="G57" s="45" t="e">
        <f t="shared" si="2"/>
        <v>#DIV/0!</v>
      </c>
    </row>
    <row r="58" spans="1:7" hidden="1">
      <c r="A58" s="28">
        <v>412</v>
      </c>
      <c r="B58" s="27" t="s">
        <v>212</v>
      </c>
      <c r="C58" s="89">
        <f>SUM(C59:C60)</f>
        <v>0</v>
      </c>
      <c r="D58" s="89">
        <f t="shared" ref="D58" si="17">SUM(D59:D60)</f>
        <v>0</v>
      </c>
      <c r="E58" s="89">
        <f>SUM(E59:E60)</f>
        <v>0</v>
      </c>
      <c r="F58" s="45" t="e">
        <f t="shared" si="1"/>
        <v>#DIV/0!</v>
      </c>
      <c r="G58" s="45" t="e">
        <f t="shared" si="2"/>
        <v>#DIV/0!</v>
      </c>
    </row>
    <row r="59" spans="1:7" hidden="1">
      <c r="A59" s="32">
        <v>4123</v>
      </c>
      <c r="B59" s="33" t="s">
        <v>213</v>
      </c>
      <c r="C59" s="83">
        <v>0</v>
      </c>
      <c r="D59" s="83">
        <v>0</v>
      </c>
      <c r="E59" s="83">
        <v>0</v>
      </c>
      <c r="F59" s="45" t="e">
        <f t="shared" si="1"/>
        <v>#DIV/0!</v>
      </c>
      <c r="G59" s="45" t="e">
        <f t="shared" si="2"/>
        <v>#DIV/0!</v>
      </c>
    </row>
    <row r="60" spans="1:7" hidden="1">
      <c r="A60" s="32">
        <v>4124</v>
      </c>
      <c r="B60" s="33" t="s">
        <v>214</v>
      </c>
      <c r="C60" s="83">
        <v>0</v>
      </c>
      <c r="D60" s="83">
        <v>0</v>
      </c>
      <c r="E60" s="83">
        <v>0</v>
      </c>
      <c r="F60" s="45" t="e">
        <f t="shared" si="1"/>
        <v>#DIV/0!</v>
      </c>
      <c r="G60" s="45" t="e">
        <f t="shared" si="2"/>
        <v>#DIV/0!</v>
      </c>
    </row>
    <row r="61" spans="1:7">
      <c r="A61" s="28">
        <v>42</v>
      </c>
      <c r="B61" s="27" t="s">
        <v>215</v>
      </c>
      <c r="C61" s="89">
        <f>SUM(C68+C62)</f>
        <v>5902.9500000000007</v>
      </c>
      <c r="D61" s="89">
        <f t="shared" ref="D61" si="18">SUM(D68+D62)</f>
        <v>4500</v>
      </c>
      <c r="E61" s="89">
        <f>SUM(E68+E62)</f>
        <v>6493.92</v>
      </c>
      <c r="F61" s="45">
        <f t="shared" si="1"/>
        <v>144.30933333333334</v>
      </c>
      <c r="G61" s="45">
        <f t="shared" si="2"/>
        <v>110.01143496048584</v>
      </c>
    </row>
    <row r="62" spans="1:7">
      <c r="A62" s="28">
        <v>422</v>
      </c>
      <c r="B62" s="27" t="s">
        <v>216</v>
      </c>
      <c r="C62" s="89">
        <f t="shared" ref="C62:D62" si="19">SUM(C63:C67)</f>
        <v>1567.06</v>
      </c>
      <c r="D62" s="89">
        <f t="shared" si="19"/>
        <v>4500</v>
      </c>
      <c r="E62" s="89">
        <f>SUM(E63:E67)</f>
        <v>4350.05</v>
      </c>
      <c r="F62" s="45">
        <f t="shared" si="1"/>
        <v>96.667777777777786</v>
      </c>
      <c r="G62" s="45">
        <f t="shared" si="2"/>
        <v>277.59307237757326</v>
      </c>
    </row>
    <row r="63" spans="1:7">
      <c r="A63" s="32">
        <v>4221</v>
      </c>
      <c r="B63" s="33" t="s">
        <v>217</v>
      </c>
      <c r="C63" s="83">
        <v>1148.31</v>
      </c>
      <c r="D63" s="83">
        <v>4500</v>
      </c>
      <c r="E63" s="83">
        <v>0</v>
      </c>
      <c r="F63" s="216">
        <f t="shared" si="1"/>
        <v>0</v>
      </c>
      <c r="G63" s="216">
        <f t="shared" si="2"/>
        <v>0</v>
      </c>
    </row>
    <row r="64" spans="1:7" hidden="1">
      <c r="A64" s="32">
        <v>4222</v>
      </c>
      <c r="B64" s="33" t="s">
        <v>218</v>
      </c>
      <c r="C64" s="83">
        <v>0</v>
      </c>
      <c r="D64" s="83">
        <v>0</v>
      </c>
      <c r="E64" s="83">
        <v>0</v>
      </c>
      <c r="F64" s="216" t="e">
        <f t="shared" si="1"/>
        <v>#DIV/0!</v>
      </c>
      <c r="G64" s="216" t="e">
        <f t="shared" si="2"/>
        <v>#DIV/0!</v>
      </c>
    </row>
    <row r="65" spans="1:10" hidden="1">
      <c r="A65" s="32">
        <v>4223</v>
      </c>
      <c r="B65" s="33" t="s">
        <v>219</v>
      </c>
      <c r="C65" s="83">
        <v>0</v>
      </c>
      <c r="D65" s="83">
        <v>0</v>
      </c>
      <c r="E65" s="83">
        <v>0</v>
      </c>
      <c r="F65" s="216" t="e">
        <f t="shared" si="1"/>
        <v>#DIV/0!</v>
      </c>
      <c r="G65" s="216" t="e">
        <f t="shared" si="2"/>
        <v>#DIV/0!</v>
      </c>
    </row>
    <row r="66" spans="1:10" hidden="1">
      <c r="A66" s="32">
        <v>4224</v>
      </c>
      <c r="B66" s="33" t="s">
        <v>237</v>
      </c>
      <c r="C66" s="83">
        <v>0</v>
      </c>
      <c r="D66" s="83">
        <v>0</v>
      </c>
      <c r="E66" s="83">
        <v>0</v>
      </c>
      <c r="F66" s="216" t="e">
        <f t="shared" si="1"/>
        <v>#DIV/0!</v>
      </c>
      <c r="G66" s="216" t="e">
        <f t="shared" si="2"/>
        <v>#DIV/0!</v>
      </c>
    </row>
    <row r="67" spans="1:10">
      <c r="A67" s="32">
        <v>4227</v>
      </c>
      <c r="B67" s="33" t="s">
        <v>222</v>
      </c>
      <c r="C67" s="83">
        <v>418.75</v>
      </c>
      <c r="D67" s="83">
        <v>0</v>
      </c>
      <c r="E67" s="83">
        <v>4350.05</v>
      </c>
      <c r="F67" s="216" t="e">
        <f t="shared" si="1"/>
        <v>#DIV/0!</v>
      </c>
      <c r="G67" s="216">
        <f t="shared" si="2"/>
        <v>1038.8179104477611</v>
      </c>
    </row>
    <row r="68" spans="1:10">
      <c r="A68" s="28">
        <v>424</v>
      </c>
      <c r="B68" s="27" t="s">
        <v>225</v>
      </c>
      <c r="C68" s="89">
        <f>SUM(C69)</f>
        <v>4335.8900000000003</v>
      </c>
      <c r="D68" s="89">
        <f t="shared" ref="D68" si="20">SUM(D69)</f>
        <v>0</v>
      </c>
      <c r="E68" s="89">
        <f>SUM(E69)</f>
        <v>2143.87</v>
      </c>
      <c r="F68" s="45" t="e">
        <f t="shared" si="1"/>
        <v>#DIV/0!</v>
      </c>
      <c r="G68" s="45">
        <f t="shared" si="2"/>
        <v>49.444750674025393</v>
      </c>
    </row>
    <row r="69" spans="1:10">
      <c r="A69" s="32">
        <v>4241</v>
      </c>
      <c r="B69" s="33" t="s">
        <v>226</v>
      </c>
      <c r="C69" s="83">
        <v>4335.8900000000003</v>
      </c>
      <c r="D69" s="83">
        <v>0</v>
      </c>
      <c r="E69" s="83">
        <v>2143.87</v>
      </c>
      <c r="F69" s="216" t="e">
        <f t="shared" si="1"/>
        <v>#DIV/0!</v>
      </c>
      <c r="G69" s="216">
        <f t="shared" si="2"/>
        <v>49.444750674025393</v>
      </c>
    </row>
    <row r="70" spans="1:10" s="14" customFormat="1" ht="15" customHeight="1">
      <c r="A70" s="37"/>
      <c r="B70" s="37" t="s">
        <v>142</v>
      </c>
      <c r="C70" s="86">
        <f>C71+C108</f>
        <v>29384.18</v>
      </c>
      <c r="D70" s="86">
        <f>D71+D108</f>
        <v>0</v>
      </c>
      <c r="E70" s="86">
        <f>E71+E108</f>
        <v>0</v>
      </c>
      <c r="F70" s="108" t="e">
        <f>E70/D70*100</f>
        <v>#DIV/0!</v>
      </c>
      <c r="G70" s="108">
        <f>E70/C70*100</f>
        <v>0</v>
      </c>
    </row>
    <row r="71" spans="1:10" s="14" customFormat="1" ht="15" customHeight="1">
      <c r="A71" s="64">
        <v>3</v>
      </c>
      <c r="B71" s="27" t="s">
        <v>232</v>
      </c>
      <c r="C71" s="89">
        <f>C72+C79+C96+C101+C104</f>
        <v>29384.18</v>
      </c>
      <c r="D71" s="89">
        <f t="shared" ref="D71" si="21">D72+D79+D96+D101+D104</f>
        <v>0</v>
      </c>
      <c r="E71" s="89">
        <f>E72+E79+E96+E101+E104</f>
        <v>0</v>
      </c>
      <c r="F71" s="45" t="e">
        <f>E71/D71*100</f>
        <v>#DIV/0!</v>
      </c>
      <c r="G71" s="45">
        <f>E71/C71*100</f>
        <v>0</v>
      </c>
    </row>
    <row r="72" spans="1:10" s="14" customFormat="1" ht="15" customHeight="1">
      <c r="A72" s="64">
        <v>31</v>
      </c>
      <c r="B72" s="27" t="s">
        <v>158</v>
      </c>
      <c r="C72" s="89">
        <f>C73+C75+C77</f>
        <v>19983.739999999998</v>
      </c>
      <c r="D72" s="89">
        <f t="shared" ref="D72" si="22">D73+D75+D77</f>
        <v>0</v>
      </c>
      <c r="E72" s="89">
        <f>E73+E75+E77</f>
        <v>0</v>
      </c>
      <c r="F72" s="45" t="e">
        <f t="shared" ref="F72:F114" si="23">E72/D72*100</f>
        <v>#DIV/0!</v>
      </c>
      <c r="G72" s="45">
        <f t="shared" ref="G72:G87" si="24">E72/C72*100</f>
        <v>0</v>
      </c>
    </row>
    <row r="73" spans="1:10" s="14" customFormat="1" ht="15" customHeight="1">
      <c r="A73" s="64">
        <v>311</v>
      </c>
      <c r="B73" s="27" t="s">
        <v>233</v>
      </c>
      <c r="C73" s="89">
        <f>C74</f>
        <v>18184.41</v>
      </c>
      <c r="D73" s="89">
        <f t="shared" ref="D73" si="25">D74</f>
        <v>0</v>
      </c>
      <c r="E73" s="89">
        <f>E74</f>
        <v>0</v>
      </c>
      <c r="F73" s="45" t="e">
        <f t="shared" si="23"/>
        <v>#DIV/0!</v>
      </c>
      <c r="G73" s="45">
        <f t="shared" si="24"/>
        <v>0</v>
      </c>
    </row>
    <row r="74" spans="1:10" s="14" customFormat="1" ht="15" customHeight="1">
      <c r="A74" s="41">
        <v>3111</v>
      </c>
      <c r="B74" s="40" t="s">
        <v>238</v>
      </c>
      <c r="C74" s="84">
        <v>18184.41</v>
      </c>
      <c r="D74" s="84">
        <v>0</v>
      </c>
      <c r="E74" s="84">
        <v>0</v>
      </c>
      <c r="F74" s="216" t="e">
        <f t="shared" si="23"/>
        <v>#DIV/0!</v>
      </c>
      <c r="G74" s="216">
        <f t="shared" si="24"/>
        <v>0</v>
      </c>
      <c r="J74" s="14" t="s">
        <v>103</v>
      </c>
    </row>
    <row r="75" spans="1:10" s="14" customFormat="1" ht="15" hidden="1" customHeight="1">
      <c r="A75" s="64">
        <v>312</v>
      </c>
      <c r="B75" s="27" t="s">
        <v>162</v>
      </c>
      <c r="C75" s="89">
        <f>C76</f>
        <v>0</v>
      </c>
      <c r="D75" s="89">
        <f t="shared" ref="D75" si="26">D76</f>
        <v>0</v>
      </c>
      <c r="E75" s="89">
        <f>E76</f>
        <v>0</v>
      </c>
      <c r="F75" s="45" t="e">
        <f t="shared" si="23"/>
        <v>#DIV/0!</v>
      </c>
      <c r="G75" s="45" t="e">
        <f t="shared" si="24"/>
        <v>#DIV/0!</v>
      </c>
    </row>
    <row r="76" spans="1:10" s="14" customFormat="1" ht="15" hidden="1" customHeight="1">
      <c r="A76" s="41">
        <v>3121</v>
      </c>
      <c r="B76" s="40" t="s">
        <v>162</v>
      </c>
      <c r="C76" s="84">
        <v>0</v>
      </c>
      <c r="D76" s="84">
        <v>0</v>
      </c>
      <c r="E76" s="84">
        <v>0</v>
      </c>
      <c r="F76" s="45" t="e">
        <f t="shared" si="23"/>
        <v>#DIV/0!</v>
      </c>
      <c r="G76" s="45" t="e">
        <f t="shared" si="24"/>
        <v>#DIV/0!</v>
      </c>
    </row>
    <row r="77" spans="1:10" s="14" customFormat="1" ht="15" customHeight="1">
      <c r="A77" s="64">
        <v>313</v>
      </c>
      <c r="B77" s="34" t="s">
        <v>163</v>
      </c>
      <c r="C77" s="89">
        <f>C78</f>
        <v>1799.33</v>
      </c>
      <c r="D77" s="89">
        <f t="shared" ref="D77" si="27">D78</f>
        <v>0</v>
      </c>
      <c r="E77" s="89">
        <f>E78</f>
        <v>0</v>
      </c>
      <c r="F77" s="45" t="e">
        <f t="shared" si="23"/>
        <v>#DIV/0!</v>
      </c>
      <c r="G77" s="45">
        <f t="shared" si="24"/>
        <v>0</v>
      </c>
    </row>
    <row r="78" spans="1:10" s="14" customFormat="1" ht="15" customHeight="1">
      <c r="A78" s="41">
        <v>3132</v>
      </c>
      <c r="B78" s="40" t="s">
        <v>164</v>
      </c>
      <c r="C78" s="84">
        <v>1799.33</v>
      </c>
      <c r="D78" s="84">
        <v>0</v>
      </c>
      <c r="E78" s="84">
        <v>0</v>
      </c>
      <c r="F78" s="216" t="e">
        <f t="shared" si="23"/>
        <v>#DIV/0!</v>
      </c>
      <c r="G78" s="216">
        <f t="shared" si="24"/>
        <v>0</v>
      </c>
      <c r="J78" s="14" t="s">
        <v>103</v>
      </c>
    </row>
    <row r="79" spans="1:10" s="14" customFormat="1" ht="15" customHeight="1">
      <c r="A79" s="64">
        <v>32</v>
      </c>
      <c r="B79" s="27" t="s">
        <v>165</v>
      </c>
      <c r="C79" s="89">
        <f>C80+C84+C86+C93</f>
        <v>9400.44</v>
      </c>
      <c r="D79" s="89">
        <f t="shared" ref="D79" si="28">D80+D84+D86+D93</f>
        <v>0</v>
      </c>
      <c r="E79" s="89">
        <f>E80+E84+E86+E93</f>
        <v>0</v>
      </c>
      <c r="F79" s="45" t="e">
        <f t="shared" si="23"/>
        <v>#DIV/0!</v>
      </c>
      <c r="G79" s="45">
        <f t="shared" si="24"/>
        <v>0</v>
      </c>
    </row>
    <row r="80" spans="1:10" s="14" customFormat="1" ht="15" customHeight="1">
      <c r="A80" s="64">
        <v>321</v>
      </c>
      <c r="B80" s="27" t="s">
        <v>166</v>
      </c>
      <c r="C80" s="89">
        <f t="shared" ref="C80" si="29">SUM(C81:C83)</f>
        <v>9065.65</v>
      </c>
      <c r="D80" s="89">
        <f t="shared" ref="D80:E80" si="30">SUM(D81:D83)</f>
        <v>0</v>
      </c>
      <c r="E80" s="89">
        <f t="shared" si="30"/>
        <v>0</v>
      </c>
      <c r="F80" s="45" t="e">
        <f t="shared" si="23"/>
        <v>#DIV/0!</v>
      </c>
      <c r="G80" s="45">
        <f t="shared" si="24"/>
        <v>0</v>
      </c>
    </row>
    <row r="81" spans="1:10" s="14" customFormat="1" ht="15" customHeight="1">
      <c r="A81" s="41">
        <v>3211</v>
      </c>
      <c r="B81" s="40" t="s">
        <v>167</v>
      </c>
      <c r="C81" s="84">
        <v>8965.65</v>
      </c>
      <c r="D81" s="84">
        <v>0</v>
      </c>
      <c r="E81" s="84">
        <v>0</v>
      </c>
      <c r="F81" s="216" t="e">
        <f t="shared" si="23"/>
        <v>#DIV/0!</v>
      </c>
      <c r="G81" s="216">
        <f t="shared" si="24"/>
        <v>0</v>
      </c>
      <c r="J81" s="14" t="s">
        <v>103</v>
      </c>
    </row>
    <row r="82" spans="1:10" s="14" customFormat="1" ht="15" hidden="1" customHeight="1">
      <c r="A82" s="41">
        <v>3212</v>
      </c>
      <c r="B82" s="40" t="s">
        <v>168</v>
      </c>
      <c r="C82" s="84">
        <v>0</v>
      </c>
      <c r="D82" s="84">
        <v>0</v>
      </c>
      <c r="E82" s="84">
        <v>0</v>
      </c>
      <c r="F82" s="216" t="e">
        <f t="shared" si="23"/>
        <v>#DIV/0!</v>
      </c>
      <c r="G82" s="216" t="e">
        <f t="shared" si="24"/>
        <v>#DIV/0!</v>
      </c>
    </row>
    <row r="83" spans="1:10" s="14" customFormat="1" ht="15" customHeight="1">
      <c r="A83" s="41">
        <v>3213</v>
      </c>
      <c r="B83" s="40" t="s">
        <v>169</v>
      </c>
      <c r="C83" s="84">
        <v>100</v>
      </c>
      <c r="D83" s="84">
        <v>0</v>
      </c>
      <c r="E83" s="84">
        <v>0</v>
      </c>
      <c r="F83" s="216" t="e">
        <f t="shared" si="23"/>
        <v>#DIV/0!</v>
      </c>
      <c r="G83" s="216">
        <f t="shared" si="24"/>
        <v>0</v>
      </c>
    </row>
    <row r="84" spans="1:10" s="14" customFormat="1" ht="15" hidden="1" customHeight="1">
      <c r="A84" s="64">
        <v>322</v>
      </c>
      <c r="B84" s="27" t="s">
        <v>171</v>
      </c>
      <c r="C84" s="89">
        <f>C85</f>
        <v>0</v>
      </c>
      <c r="D84" s="89">
        <f t="shared" ref="D84" si="31">D85</f>
        <v>0</v>
      </c>
      <c r="E84" s="89">
        <f>E85</f>
        <v>0</v>
      </c>
      <c r="F84" s="45" t="e">
        <f t="shared" si="23"/>
        <v>#DIV/0!</v>
      </c>
      <c r="G84" s="45" t="e">
        <f t="shared" si="24"/>
        <v>#DIV/0!</v>
      </c>
    </row>
    <row r="85" spans="1:10" s="14" customFormat="1" ht="15" hidden="1" customHeight="1">
      <c r="A85" s="41">
        <v>3224</v>
      </c>
      <c r="B85" s="40" t="s">
        <v>239</v>
      </c>
      <c r="C85" s="84">
        <v>0</v>
      </c>
      <c r="D85" s="84">
        <v>0</v>
      </c>
      <c r="E85" s="84">
        <v>0</v>
      </c>
      <c r="F85" s="216" t="e">
        <f t="shared" si="23"/>
        <v>#DIV/0!</v>
      </c>
      <c r="G85" s="216" t="e">
        <f t="shared" si="24"/>
        <v>#DIV/0!</v>
      </c>
    </row>
    <row r="86" spans="1:10" s="14" customFormat="1" ht="15" customHeight="1">
      <c r="A86" s="64">
        <v>323</v>
      </c>
      <c r="B86" s="34" t="s">
        <v>177</v>
      </c>
      <c r="C86" s="89">
        <f>C87+C88+C89+C90+C91+C92</f>
        <v>334.79</v>
      </c>
      <c r="D86" s="89">
        <f t="shared" ref="D86" si="32">D87+D88+D89+D90+D91+D92</f>
        <v>0</v>
      </c>
      <c r="E86" s="89">
        <f>E87+E88+E89+E90+E91+E92</f>
        <v>0</v>
      </c>
      <c r="F86" s="45" t="e">
        <f t="shared" si="23"/>
        <v>#DIV/0!</v>
      </c>
      <c r="G86" s="45">
        <f t="shared" si="24"/>
        <v>0</v>
      </c>
    </row>
    <row r="87" spans="1:10" s="14" customFormat="1" ht="15" customHeight="1">
      <c r="A87" s="32">
        <v>3231</v>
      </c>
      <c r="B87" s="33" t="s">
        <v>178</v>
      </c>
      <c r="C87" s="83">
        <v>334.79</v>
      </c>
      <c r="D87" s="84">
        <v>0</v>
      </c>
      <c r="E87" s="83">
        <v>0</v>
      </c>
      <c r="F87" s="216" t="e">
        <f t="shared" si="23"/>
        <v>#DIV/0!</v>
      </c>
      <c r="G87" s="216">
        <f t="shared" si="24"/>
        <v>0</v>
      </c>
    </row>
    <row r="88" spans="1:10" s="14" customFormat="1" ht="15" hidden="1" customHeight="1">
      <c r="A88" s="41">
        <v>3233</v>
      </c>
      <c r="B88" s="40" t="s">
        <v>180</v>
      </c>
      <c r="C88" s="84"/>
      <c r="D88" s="84"/>
      <c r="E88" s="84"/>
      <c r="F88" s="45" t="e">
        <f t="shared" si="23"/>
        <v>#DIV/0!</v>
      </c>
      <c r="G88" s="45"/>
    </row>
    <row r="89" spans="1:10" s="14" customFormat="1" ht="15" hidden="1" customHeight="1">
      <c r="A89" s="41">
        <v>3235</v>
      </c>
      <c r="B89" s="40" t="s">
        <v>182</v>
      </c>
      <c r="C89" s="84">
        <v>0</v>
      </c>
      <c r="D89" s="84">
        <v>0</v>
      </c>
      <c r="E89" s="84">
        <v>0</v>
      </c>
      <c r="F89" s="45" t="e">
        <f t="shared" si="23"/>
        <v>#DIV/0!</v>
      </c>
      <c r="G89" s="45"/>
    </row>
    <row r="90" spans="1:10" s="14" customFormat="1" ht="15" hidden="1" customHeight="1">
      <c r="A90" s="41">
        <v>3237</v>
      </c>
      <c r="B90" s="40" t="s">
        <v>184</v>
      </c>
      <c r="C90" s="84">
        <v>0</v>
      </c>
      <c r="D90" s="84">
        <v>0</v>
      </c>
      <c r="E90" s="84">
        <v>0</v>
      </c>
      <c r="F90" s="45" t="e">
        <f t="shared" si="23"/>
        <v>#DIV/0!</v>
      </c>
      <c r="G90" s="45"/>
    </row>
    <row r="91" spans="1:10" s="14" customFormat="1" ht="15" hidden="1" customHeight="1">
      <c r="A91" s="41">
        <v>3238</v>
      </c>
      <c r="B91" s="40" t="s">
        <v>185</v>
      </c>
      <c r="C91" s="84">
        <v>0</v>
      </c>
      <c r="D91" s="84">
        <v>0</v>
      </c>
      <c r="E91" s="84">
        <v>0</v>
      </c>
      <c r="F91" s="45" t="e">
        <f t="shared" si="23"/>
        <v>#DIV/0!</v>
      </c>
      <c r="G91" s="45"/>
    </row>
    <row r="92" spans="1:10" s="14" customFormat="1" ht="15" hidden="1" customHeight="1">
      <c r="A92" s="41">
        <v>3239</v>
      </c>
      <c r="B92" s="40" t="s">
        <v>186</v>
      </c>
      <c r="C92" s="84">
        <v>0</v>
      </c>
      <c r="D92" s="84">
        <v>0</v>
      </c>
      <c r="E92" s="84">
        <v>0</v>
      </c>
      <c r="F92" s="45" t="e">
        <f t="shared" si="23"/>
        <v>#DIV/0!</v>
      </c>
      <c r="G92" s="45"/>
    </row>
    <row r="93" spans="1:10" s="14" customFormat="1" ht="15" hidden="1" customHeight="1">
      <c r="A93" s="64">
        <v>329</v>
      </c>
      <c r="B93" s="27" t="s">
        <v>188</v>
      </c>
      <c r="C93" s="89">
        <f>C94+C95</f>
        <v>0</v>
      </c>
      <c r="D93" s="89">
        <f t="shared" ref="D93" si="33">D94+D95</f>
        <v>0</v>
      </c>
      <c r="E93" s="89">
        <f>E94+E95</f>
        <v>0</v>
      </c>
      <c r="F93" s="45" t="e">
        <f t="shared" si="23"/>
        <v>#DIV/0!</v>
      </c>
      <c r="G93" s="45"/>
    </row>
    <row r="94" spans="1:10" s="14" customFormat="1" ht="15" hidden="1" customHeight="1">
      <c r="A94" s="41">
        <v>3293</v>
      </c>
      <c r="B94" s="40" t="s">
        <v>190</v>
      </c>
      <c r="C94" s="84">
        <v>0</v>
      </c>
      <c r="D94" s="84">
        <v>0</v>
      </c>
      <c r="E94" s="84">
        <v>0</v>
      </c>
      <c r="F94" s="45" t="e">
        <f t="shared" si="23"/>
        <v>#DIV/0!</v>
      </c>
      <c r="G94" s="45"/>
    </row>
    <row r="95" spans="1:10" s="14" customFormat="1" ht="15" hidden="1" customHeight="1">
      <c r="A95" s="41">
        <v>3299</v>
      </c>
      <c r="B95" s="40" t="s">
        <v>188</v>
      </c>
      <c r="C95" s="84">
        <v>0</v>
      </c>
      <c r="D95" s="84">
        <v>0</v>
      </c>
      <c r="E95" s="84">
        <v>0</v>
      </c>
      <c r="F95" s="45" t="e">
        <f t="shared" si="23"/>
        <v>#DIV/0!</v>
      </c>
      <c r="G95" s="45" t="e">
        <f t="shared" ref="G95:G133" si="34">E95/C95</f>
        <v>#DIV/0!</v>
      </c>
    </row>
    <row r="96" spans="1:10" s="14" customFormat="1" ht="15" hidden="1" customHeight="1">
      <c r="A96" s="64">
        <v>34</v>
      </c>
      <c r="B96" s="27" t="s">
        <v>194</v>
      </c>
      <c r="C96" s="89">
        <f>C97</f>
        <v>0</v>
      </c>
      <c r="D96" s="89">
        <f t="shared" ref="D96" si="35">D97</f>
        <v>0</v>
      </c>
      <c r="E96" s="89">
        <f>E97</f>
        <v>0</v>
      </c>
      <c r="F96" s="45" t="e">
        <f t="shared" si="23"/>
        <v>#DIV/0!</v>
      </c>
      <c r="G96" s="45" t="e">
        <f t="shared" si="34"/>
        <v>#DIV/0!</v>
      </c>
    </row>
    <row r="97" spans="1:7" s="14" customFormat="1" ht="15" hidden="1" customHeight="1">
      <c r="A97" s="28">
        <v>343</v>
      </c>
      <c r="B97" s="27" t="s">
        <v>195</v>
      </c>
      <c r="C97" s="89">
        <f>C98+C99+C100</f>
        <v>0</v>
      </c>
      <c r="D97" s="89">
        <f>D98+D99</f>
        <v>0</v>
      </c>
      <c r="E97" s="89">
        <f>E98+E99+E100</f>
        <v>0</v>
      </c>
      <c r="F97" s="45" t="e">
        <f t="shared" si="23"/>
        <v>#DIV/0!</v>
      </c>
      <c r="G97" s="45" t="e">
        <f t="shared" si="34"/>
        <v>#DIV/0!</v>
      </c>
    </row>
    <row r="98" spans="1:7" s="70" customFormat="1" ht="15" hidden="1" customHeight="1">
      <c r="A98" s="32">
        <v>3431</v>
      </c>
      <c r="B98" s="33" t="s">
        <v>196</v>
      </c>
      <c r="C98" s="84"/>
      <c r="D98" s="84"/>
      <c r="E98" s="84"/>
      <c r="F98" s="45" t="e">
        <f t="shared" si="23"/>
        <v>#DIV/0!</v>
      </c>
      <c r="G98" s="45" t="e">
        <f t="shared" si="34"/>
        <v>#DIV/0!</v>
      </c>
    </row>
    <row r="99" spans="1:7" s="70" customFormat="1" ht="15" hidden="1" customHeight="1">
      <c r="A99" s="32">
        <v>3432</v>
      </c>
      <c r="B99" s="56" t="s">
        <v>197</v>
      </c>
      <c r="C99" s="84"/>
      <c r="D99" s="84"/>
      <c r="E99" s="84"/>
      <c r="F99" s="45" t="e">
        <f t="shared" si="23"/>
        <v>#DIV/0!</v>
      </c>
      <c r="G99" s="45" t="e">
        <f t="shared" si="34"/>
        <v>#DIV/0!</v>
      </c>
    </row>
    <row r="100" spans="1:7" s="14" customFormat="1" ht="15" hidden="1" customHeight="1">
      <c r="A100" s="32">
        <v>3433</v>
      </c>
      <c r="B100" s="33" t="s">
        <v>198</v>
      </c>
      <c r="C100" s="84"/>
      <c r="D100" s="84"/>
      <c r="E100" s="84"/>
      <c r="F100" s="45" t="e">
        <f t="shared" si="23"/>
        <v>#DIV/0!</v>
      </c>
      <c r="G100" s="45" t="e">
        <f t="shared" si="34"/>
        <v>#DIV/0!</v>
      </c>
    </row>
    <row r="101" spans="1:7" s="70" customFormat="1" ht="15" hidden="1" customHeight="1">
      <c r="A101" s="64">
        <v>36</v>
      </c>
      <c r="B101" s="65" t="s">
        <v>240</v>
      </c>
      <c r="C101" s="89">
        <f t="shared" ref="C101:E102" si="36">C102</f>
        <v>0</v>
      </c>
      <c r="D101" s="89">
        <f t="shared" si="36"/>
        <v>0</v>
      </c>
      <c r="E101" s="89">
        <f t="shared" si="36"/>
        <v>0</v>
      </c>
      <c r="F101" s="45" t="e">
        <f t="shared" si="23"/>
        <v>#DIV/0!</v>
      </c>
      <c r="G101" s="45" t="e">
        <f t="shared" si="34"/>
        <v>#DIV/0!</v>
      </c>
    </row>
    <row r="102" spans="1:7" s="70" customFormat="1" ht="15" hidden="1" customHeight="1">
      <c r="A102" s="64">
        <v>369</v>
      </c>
      <c r="B102" s="65" t="s">
        <v>202</v>
      </c>
      <c r="C102" s="89">
        <f t="shared" si="36"/>
        <v>0</v>
      </c>
      <c r="D102" s="89">
        <f t="shared" si="36"/>
        <v>0</v>
      </c>
      <c r="E102" s="89">
        <f t="shared" si="36"/>
        <v>0</v>
      </c>
      <c r="F102" s="45" t="e">
        <f t="shared" si="23"/>
        <v>#DIV/0!</v>
      </c>
      <c r="G102" s="45" t="e">
        <f t="shared" si="34"/>
        <v>#DIV/0!</v>
      </c>
    </row>
    <row r="103" spans="1:7" s="14" customFormat="1" ht="15" hidden="1" customHeight="1">
      <c r="A103" s="41">
        <v>3691</v>
      </c>
      <c r="B103" s="40" t="s">
        <v>202</v>
      </c>
      <c r="C103" s="84">
        <v>0</v>
      </c>
      <c r="D103" s="84">
        <v>0</v>
      </c>
      <c r="E103" s="84">
        <v>0</v>
      </c>
      <c r="F103" s="45" t="e">
        <f t="shared" si="23"/>
        <v>#DIV/0!</v>
      </c>
      <c r="G103" s="45" t="e">
        <f t="shared" si="34"/>
        <v>#DIV/0!</v>
      </c>
    </row>
    <row r="104" spans="1:7" s="70" customFormat="1" ht="15" hidden="1" customHeight="1">
      <c r="A104" s="64">
        <v>38</v>
      </c>
      <c r="B104" s="65" t="s">
        <v>206</v>
      </c>
      <c r="C104" s="89">
        <f>C105</f>
        <v>0</v>
      </c>
      <c r="D104" s="89">
        <f t="shared" ref="D104" si="37">D105</f>
        <v>0</v>
      </c>
      <c r="E104" s="89">
        <f>E105</f>
        <v>0</v>
      </c>
      <c r="F104" s="45" t="e">
        <f t="shared" si="23"/>
        <v>#DIV/0!</v>
      </c>
      <c r="G104" s="45" t="e">
        <f t="shared" si="34"/>
        <v>#DIV/0!</v>
      </c>
    </row>
    <row r="105" spans="1:7" s="70" customFormat="1" ht="15" hidden="1" customHeight="1">
      <c r="A105" s="64">
        <v>381</v>
      </c>
      <c r="B105" s="65" t="s">
        <v>123</v>
      </c>
      <c r="C105" s="89">
        <f>C107</f>
        <v>0</v>
      </c>
      <c r="D105" s="89">
        <f t="shared" ref="D105" si="38">D107</f>
        <v>0</v>
      </c>
      <c r="E105" s="89">
        <f>E107</f>
        <v>0</v>
      </c>
      <c r="F105" s="45" t="e">
        <f t="shared" si="23"/>
        <v>#DIV/0!</v>
      </c>
      <c r="G105" s="45" t="e">
        <f t="shared" si="34"/>
        <v>#DIV/0!</v>
      </c>
    </row>
    <row r="106" spans="1:7" s="70" customFormat="1" ht="15" hidden="1" customHeight="1">
      <c r="A106" s="41">
        <v>3811</v>
      </c>
      <c r="B106" s="79" t="s">
        <v>207</v>
      </c>
      <c r="C106" s="84">
        <v>0</v>
      </c>
      <c r="D106" s="84">
        <v>0</v>
      </c>
      <c r="E106" s="84">
        <v>0</v>
      </c>
      <c r="F106" s="45" t="e">
        <f t="shared" si="23"/>
        <v>#DIV/0!</v>
      </c>
      <c r="G106" s="45" t="e">
        <f t="shared" si="34"/>
        <v>#DIV/0!</v>
      </c>
    </row>
    <row r="107" spans="1:7" s="14" customFormat="1" ht="15" hidden="1" customHeight="1">
      <c r="A107" s="41">
        <v>3813</v>
      </c>
      <c r="B107" s="40" t="s">
        <v>241</v>
      </c>
      <c r="C107" s="84">
        <v>0</v>
      </c>
      <c r="D107" s="84">
        <v>0</v>
      </c>
      <c r="E107" s="84">
        <v>0</v>
      </c>
      <c r="F107" s="45" t="e">
        <f t="shared" si="23"/>
        <v>#DIV/0!</v>
      </c>
      <c r="G107" s="45" t="e">
        <f t="shared" si="34"/>
        <v>#DIV/0!</v>
      </c>
    </row>
    <row r="108" spans="1:7" s="14" customFormat="1" ht="15" hidden="1" customHeight="1">
      <c r="A108" s="64">
        <v>4</v>
      </c>
      <c r="B108" s="27" t="s">
        <v>210</v>
      </c>
      <c r="C108" s="89">
        <f t="shared" ref="C108:E108" si="39">C109</f>
        <v>0</v>
      </c>
      <c r="D108" s="89">
        <f t="shared" si="39"/>
        <v>0</v>
      </c>
      <c r="E108" s="89">
        <f t="shared" si="39"/>
        <v>0</v>
      </c>
      <c r="F108" s="45" t="e">
        <f t="shared" si="23"/>
        <v>#DIV/0!</v>
      </c>
      <c r="G108" s="45" t="e">
        <f t="shared" si="34"/>
        <v>#DIV/0!</v>
      </c>
    </row>
    <row r="109" spans="1:7" s="14" customFormat="1" ht="15" hidden="1" customHeight="1">
      <c r="A109" s="64">
        <v>42</v>
      </c>
      <c r="B109" s="27" t="s">
        <v>215</v>
      </c>
      <c r="C109" s="89">
        <f t="shared" ref="C109" si="40">C110+C113</f>
        <v>0</v>
      </c>
      <c r="D109" s="89">
        <f t="shared" ref="D109:E109" si="41">D110+D113</f>
        <v>0</v>
      </c>
      <c r="E109" s="89">
        <f t="shared" si="41"/>
        <v>0</v>
      </c>
      <c r="F109" s="45" t="e">
        <f t="shared" si="23"/>
        <v>#DIV/0!</v>
      </c>
      <c r="G109" s="45" t="e">
        <f t="shared" si="34"/>
        <v>#DIV/0!</v>
      </c>
    </row>
    <row r="110" spans="1:7" s="14" customFormat="1" ht="15" hidden="1" customHeight="1">
      <c r="A110" s="64">
        <v>422</v>
      </c>
      <c r="B110" s="27" t="s">
        <v>216</v>
      </c>
      <c r="C110" s="89">
        <f t="shared" ref="C110" si="42">C111+C112</f>
        <v>0</v>
      </c>
      <c r="D110" s="89">
        <f t="shared" ref="D110:E110" si="43">D111+D112</f>
        <v>0</v>
      </c>
      <c r="E110" s="89">
        <f t="shared" si="43"/>
        <v>0</v>
      </c>
      <c r="F110" s="45" t="e">
        <f t="shared" si="23"/>
        <v>#DIV/0!</v>
      </c>
      <c r="G110" s="45" t="e">
        <f t="shared" si="34"/>
        <v>#DIV/0!</v>
      </c>
    </row>
    <row r="111" spans="1:7" s="14" customFormat="1" ht="15" hidden="1" customHeight="1">
      <c r="A111" s="41">
        <v>4221</v>
      </c>
      <c r="B111" s="40" t="s">
        <v>217</v>
      </c>
      <c r="C111" s="84">
        <v>0</v>
      </c>
      <c r="D111" s="84">
        <v>0</v>
      </c>
      <c r="E111" s="84">
        <v>0</v>
      </c>
      <c r="F111" s="45" t="e">
        <f t="shared" si="23"/>
        <v>#DIV/0!</v>
      </c>
      <c r="G111" s="45" t="e">
        <f t="shared" si="34"/>
        <v>#DIV/0!</v>
      </c>
    </row>
    <row r="112" spans="1:7" s="14" customFormat="1" ht="15" hidden="1" customHeight="1">
      <c r="A112" s="41">
        <v>4224</v>
      </c>
      <c r="B112" s="40" t="s">
        <v>220</v>
      </c>
      <c r="C112" s="84">
        <v>0</v>
      </c>
      <c r="D112" s="84">
        <v>0</v>
      </c>
      <c r="E112" s="84">
        <v>0</v>
      </c>
      <c r="F112" s="45" t="e">
        <f t="shared" si="23"/>
        <v>#DIV/0!</v>
      </c>
      <c r="G112" s="45" t="e">
        <f t="shared" si="34"/>
        <v>#DIV/0!</v>
      </c>
    </row>
    <row r="113" spans="1:7" s="70" customFormat="1" ht="15" hidden="1" customHeight="1">
      <c r="A113" s="64">
        <v>426</v>
      </c>
      <c r="B113" s="65" t="s">
        <v>228</v>
      </c>
      <c r="C113" s="89">
        <f t="shared" ref="C113:E113" si="44">C114</f>
        <v>0</v>
      </c>
      <c r="D113" s="89">
        <f t="shared" si="44"/>
        <v>0</v>
      </c>
      <c r="E113" s="89">
        <f t="shared" si="44"/>
        <v>0</v>
      </c>
      <c r="F113" s="45" t="e">
        <f t="shared" si="23"/>
        <v>#DIV/0!</v>
      </c>
      <c r="G113" s="45" t="e">
        <f t="shared" si="34"/>
        <v>#DIV/0!</v>
      </c>
    </row>
    <row r="114" spans="1:7" s="14" customFormat="1" ht="15" hidden="1" customHeight="1">
      <c r="A114" s="41">
        <v>4262</v>
      </c>
      <c r="B114" s="40" t="s">
        <v>228</v>
      </c>
      <c r="C114" s="84">
        <v>0</v>
      </c>
      <c r="D114" s="84">
        <v>0</v>
      </c>
      <c r="E114" s="84">
        <v>0</v>
      </c>
      <c r="F114" s="45" t="e">
        <f t="shared" si="23"/>
        <v>#DIV/0!</v>
      </c>
      <c r="G114" s="45" t="e">
        <f t="shared" si="34"/>
        <v>#DIV/0!</v>
      </c>
    </row>
    <row r="115" spans="1:7">
      <c r="A115" s="37"/>
      <c r="B115" s="37" t="s">
        <v>144</v>
      </c>
      <c r="C115" s="82">
        <f t="shared" ref="C115:D115" si="45">C116+C171</f>
        <v>378604.28</v>
      </c>
      <c r="D115" s="82">
        <f t="shared" si="45"/>
        <v>38909</v>
      </c>
      <c r="E115" s="82">
        <f>E116+E171</f>
        <v>59825.450000000004</v>
      </c>
      <c r="F115" s="108">
        <f>E115/D115*100</f>
        <v>153.75735690971243</v>
      </c>
      <c r="G115" s="108">
        <f>E115/C115*100</f>
        <v>15.801577837419059</v>
      </c>
    </row>
    <row r="116" spans="1:7">
      <c r="A116" s="28">
        <v>3</v>
      </c>
      <c r="B116" s="27" t="s">
        <v>157</v>
      </c>
      <c r="C116" s="89">
        <f t="shared" ref="C116:D116" si="46">C117+C125+C155+C160+C167+C163</f>
        <v>372370.13</v>
      </c>
      <c r="D116" s="89">
        <f t="shared" si="46"/>
        <v>38909</v>
      </c>
      <c r="E116" s="89">
        <f>E117+E125+E155+E160+E167+E163</f>
        <v>57540.91</v>
      </c>
      <c r="F116" s="45">
        <f>E116/D116*100</f>
        <v>147.8858618828549</v>
      </c>
      <c r="G116" s="45">
        <f t="shared" si="34"/>
        <v>0.15452611625964738</v>
      </c>
    </row>
    <row r="117" spans="1:7">
      <c r="A117" s="28">
        <v>31</v>
      </c>
      <c r="B117" s="27" t="s">
        <v>158</v>
      </c>
      <c r="C117" s="89">
        <f t="shared" ref="C117" si="47">C118+C121+C123</f>
        <v>253678.55000000002</v>
      </c>
      <c r="D117" s="89">
        <f t="shared" ref="D117:E117" si="48">D118+D121+D123</f>
        <v>0</v>
      </c>
      <c r="E117" s="89">
        <f t="shared" si="48"/>
        <v>13690.11</v>
      </c>
      <c r="F117" s="45" t="e">
        <f t="shared" ref="F117:F134" si="49">E117/D117</f>
        <v>#DIV/0!</v>
      </c>
      <c r="G117" s="45">
        <f t="shared" si="34"/>
        <v>5.3966368066988714E-2</v>
      </c>
    </row>
    <row r="118" spans="1:7">
      <c r="A118" s="28">
        <v>311</v>
      </c>
      <c r="B118" s="27" t="s">
        <v>160</v>
      </c>
      <c r="C118" s="89">
        <f t="shared" ref="C118" si="50">C119+C120</f>
        <v>203107.57</v>
      </c>
      <c r="D118" s="89">
        <f t="shared" ref="D118:E118" si="51">D119+D120</f>
        <v>0</v>
      </c>
      <c r="E118" s="89">
        <f t="shared" si="51"/>
        <v>11751.16</v>
      </c>
      <c r="F118" s="45" t="e">
        <f t="shared" si="49"/>
        <v>#DIV/0!</v>
      </c>
      <c r="G118" s="45">
        <f t="shared" si="34"/>
        <v>5.7856829265398625E-2</v>
      </c>
    </row>
    <row r="119" spans="1:7">
      <c r="A119" s="32">
        <v>3111</v>
      </c>
      <c r="B119" s="33" t="s">
        <v>160</v>
      </c>
      <c r="C119" s="83">
        <v>203107.57</v>
      </c>
      <c r="D119" s="83">
        <v>0</v>
      </c>
      <c r="E119" s="83">
        <v>11751.16</v>
      </c>
      <c r="F119" s="216" t="e">
        <f t="shared" si="49"/>
        <v>#DIV/0!</v>
      </c>
      <c r="G119" s="216">
        <f t="shared" si="34"/>
        <v>5.7856829265398625E-2</v>
      </c>
    </row>
    <row r="120" spans="1:7" hidden="1">
      <c r="A120" s="32">
        <v>3112</v>
      </c>
      <c r="B120" s="33" t="s">
        <v>161</v>
      </c>
      <c r="C120" s="83">
        <v>0</v>
      </c>
      <c r="D120" s="83">
        <v>0</v>
      </c>
      <c r="E120" s="83">
        <v>0</v>
      </c>
      <c r="F120" s="45" t="e">
        <f t="shared" si="49"/>
        <v>#DIV/0!</v>
      </c>
      <c r="G120" s="45" t="e">
        <f t="shared" si="34"/>
        <v>#DIV/0!</v>
      </c>
    </row>
    <row r="121" spans="1:7">
      <c r="A121" s="28">
        <v>312</v>
      </c>
      <c r="B121" s="27" t="s">
        <v>162</v>
      </c>
      <c r="C121" s="89">
        <f t="shared" ref="C121:E121" si="52">C122</f>
        <v>16632.830000000002</v>
      </c>
      <c r="D121" s="89">
        <f t="shared" si="52"/>
        <v>0</v>
      </c>
      <c r="E121" s="89">
        <f t="shared" si="52"/>
        <v>0</v>
      </c>
      <c r="F121" s="45" t="e">
        <f t="shared" si="49"/>
        <v>#DIV/0!</v>
      </c>
      <c r="G121" s="45">
        <f t="shared" si="34"/>
        <v>0</v>
      </c>
    </row>
    <row r="122" spans="1:7">
      <c r="A122" s="32">
        <v>3121</v>
      </c>
      <c r="B122" s="33" t="s">
        <v>162</v>
      </c>
      <c r="C122" s="83">
        <v>16632.830000000002</v>
      </c>
      <c r="D122" s="83">
        <v>0</v>
      </c>
      <c r="E122" s="83">
        <v>0</v>
      </c>
      <c r="F122" s="216" t="e">
        <f t="shared" si="49"/>
        <v>#DIV/0!</v>
      </c>
      <c r="G122" s="216">
        <f t="shared" si="34"/>
        <v>0</v>
      </c>
    </row>
    <row r="123" spans="1:7">
      <c r="A123" s="28">
        <v>313</v>
      </c>
      <c r="B123" s="34" t="s">
        <v>163</v>
      </c>
      <c r="C123" s="89">
        <f t="shared" ref="C123:E123" si="53">C124</f>
        <v>33938.15</v>
      </c>
      <c r="D123" s="89">
        <f t="shared" si="53"/>
        <v>0</v>
      </c>
      <c r="E123" s="89">
        <f t="shared" si="53"/>
        <v>1938.95</v>
      </c>
      <c r="F123" s="45" t="e">
        <f t="shared" si="49"/>
        <v>#DIV/0!</v>
      </c>
      <c r="G123" s="45">
        <f t="shared" si="34"/>
        <v>5.7131870770799231E-2</v>
      </c>
    </row>
    <row r="124" spans="1:7">
      <c r="A124" s="32">
        <v>3132</v>
      </c>
      <c r="B124" s="33" t="s">
        <v>164</v>
      </c>
      <c r="C124" s="83">
        <v>33938.15</v>
      </c>
      <c r="D124" s="83">
        <v>0</v>
      </c>
      <c r="E124" s="83">
        <v>1938.95</v>
      </c>
      <c r="F124" s="216" t="e">
        <f t="shared" si="49"/>
        <v>#DIV/0!</v>
      </c>
      <c r="G124" s="216">
        <f t="shared" si="34"/>
        <v>5.7131870770799231E-2</v>
      </c>
    </row>
    <row r="125" spans="1:7">
      <c r="A125" s="28">
        <v>32</v>
      </c>
      <c r="B125" s="27" t="s">
        <v>165</v>
      </c>
      <c r="C125" s="89">
        <f>C126+C131+C137+C147+C149</f>
        <v>113192.89</v>
      </c>
      <c r="D125" s="89">
        <f>D126+D131+D137+D147+D149</f>
        <v>38909</v>
      </c>
      <c r="E125" s="89">
        <f>E126+E131+E137+E147+E149</f>
        <v>43389.47</v>
      </c>
      <c r="F125" s="45">
        <f t="shared" si="49"/>
        <v>1.1151525354031202</v>
      </c>
      <c r="G125" s="45">
        <f t="shared" si="34"/>
        <v>0.38332328117075198</v>
      </c>
    </row>
    <row r="126" spans="1:7">
      <c r="A126" s="28">
        <v>321</v>
      </c>
      <c r="B126" s="27" t="s">
        <v>166</v>
      </c>
      <c r="C126" s="89">
        <f t="shared" ref="C126" si="54">SUM(C127:C130)</f>
        <v>37340.160000000003</v>
      </c>
      <c r="D126" s="89">
        <f t="shared" ref="D126:E126" si="55">SUM(D127:D130)</f>
        <v>2940</v>
      </c>
      <c r="E126" s="89">
        <f t="shared" si="55"/>
        <v>9014.68</v>
      </c>
      <c r="F126" s="45">
        <f t="shared" si="49"/>
        <v>3.0662176870748299</v>
      </c>
      <c r="G126" s="45">
        <f t="shared" si="34"/>
        <v>0.2414204973947621</v>
      </c>
    </row>
    <row r="127" spans="1:7">
      <c r="A127" s="32">
        <v>3211</v>
      </c>
      <c r="B127" s="33" t="s">
        <v>167</v>
      </c>
      <c r="C127" s="83">
        <v>25603.67</v>
      </c>
      <c r="D127" s="83">
        <v>2940</v>
      </c>
      <c r="E127" s="83">
        <v>6160.33</v>
      </c>
      <c r="F127" s="216">
        <f t="shared" si="49"/>
        <v>2.0953503401360543</v>
      </c>
      <c r="G127" s="216">
        <f t="shared" si="34"/>
        <v>0.24060339787225818</v>
      </c>
    </row>
    <row r="128" spans="1:7" ht="15" customHeight="1">
      <c r="A128" s="32">
        <v>3212</v>
      </c>
      <c r="B128" s="56" t="s">
        <v>168</v>
      </c>
      <c r="C128" s="83">
        <v>569.98</v>
      </c>
      <c r="D128" s="83">
        <v>0</v>
      </c>
      <c r="E128" s="83">
        <v>0</v>
      </c>
      <c r="F128" s="216" t="e">
        <f t="shared" si="49"/>
        <v>#DIV/0!</v>
      </c>
      <c r="G128" s="216">
        <f t="shared" si="34"/>
        <v>0</v>
      </c>
    </row>
    <row r="129" spans="1:7" ht="15" customHeight="1">
      <c r="A129" s="41">
        <v>3213</v>
      </c>
      <c r="B129" s="40" t="s">
        <v>169</v>
      </c>
      <c r="C129" s="83">
        <v>10904.54</v>
      </c>
      <c r="D129" s="83">
        <v>0</v>
      </c>
      <c r="E129" s="83">
        <v>2793.65</v>
      </c>
      <c r="F129" s="216" t="e">
        <f t="shared" si="49"/>
        <v>#DIV/0!</v>
      </c>
      <c r="G129" s="216">
        <f t="shared" si="34"/>
        <v>0.25619145786984138</v>
      </c>
    </row>
    <row r="130" spans="1:7" ht="15" customHeight="1">
      <c r="A130" s="32">
        <v>3214</v>
      </c>
      <c r="B130" s="56" t="s">
        <v>170</v>
      </c>
      <c r="C130" s="83">
        <v>261.97000000000003</v>
      </c>
      <c r="D130" s="83">
        <v>0</v>
      </c>
      <c r="E130" s="83">
        <v>60.7</v>
      </c>
      <c r="F130" s="216" t="e">
        <f t="shared" si="49"/>
        <v>#DIV/0!</v>
      </c>
      <c r="G130" s="216">
        <f t="shared" si="34"/>
        <v>0.23170592052525096</v>
      </c>
    </row>
    <row r="131" spans="1:7">
      <c r="A131" s="28">
        <v>322</v>
      </c>
      <c r="B131" s="27" t="s">
        <v>171</v>
      </c>
      <c r="C131" s="89">
        <f>SUM(C132:C136)</f>
        <v>113.22</v>
      </c>
      <c r="D131" s="89">
        <f>SUM(D132:D136)</f>
        <v>0</v>
      </c>
      <c r="E131" s="89">
        <f>SUM(E132:E136)</f>
        <v>496.52000000000004</v>
      </c>
      <c r="F131" s="216" t="e">
        <f t="shared" si="49"/>
        <v>#DIV/0!</v>
      </c>
      <c r="G131" s="216">
        <f t="shared" si="34"/>
        <v>4.385444267797209</v>
      </c>
    </row>
    <row r="132" spans="1:7">
      <c r="A132" s="32">
        <v>3221</v>
      </c>
      <c r="B132" s="33" t="s">
        <v>172</v>
      </c>
      <c r="C132" s="83">
        <v>28.22</v>
      </c>
      <c r="D132" s="83">
        <v>0</v>
      </c>
      <c r="E132" s="83">
        <v>445.17</v>
      </c>
      <c r="F132" s="216" t="e">
        <f t="shared" si="49"/>
        <v>#DIV/0!</v>
      </c>
      <c r="G132" s="216">
        <f t="shared" si="34"/>
        <v>15.774982282069455</v>
      </c>
    </row>
    <row r="133" spans="1:7" hidden="1">
      <c r="A133" s="32">
        <v>3222</v>
      </c>
      <c r="B133" s="33" t="s">
        <v>173</v>
      </c>
      <c r="C133" s="83">
        <v>0</v>
      </c>
      <c r="D133" s="83">
        <v>0</v>
      </c>
      <c r="E133" s="83">
        <v>0</v>
      </c>
      <c r="F133" s="216" t="e">
        <f t="shared" si="49"/>
        <v>#DIV/0!</v>
      </c>
      <c r="G133" s="216" t="e">
        <f t="shared" si="34"/>
        <v>#DIV/0!</v>
      </c>
    </row>
    <row r="134" spans="1:7" hidden="1">
      <c r="A134" s="32">
        <v>3223</v>
      </c>
      <c r="B134" s="33" t="s">
        <v>174</v>
      </c>
      <c r="C134" s="83">
        <v>0</v>
      </c>
      <c r="D134" s="83">
        <v>0</v>
      </c>
      <c r="E134" s="83">
        <v>0</v>
      </c>
      <c r="F134" s="216" t="e">
        <f t="shared" si="49"/>
        <v>#DIV/0!</v>
      </c>
      <c r="G134" s="216" t="e">
        <f t="shared" ref="G134:G205" si="56">E134/C134</f>
        <v>#DIV/0!</v>
      </c>
    </row>
    <row r="135" spans="1:7" ht="15.75" hidden="1" customHeight="1">
      <c r="A135" s="32">
        <v>3224</v>
      </c>
      <c r="B135" s="56" t="s">
        <v>175</v>
      </c>
      <c r="C135" s="83">
        <v>0</v>
      </c>
      <c r="D135" s="83">
        <v>0</v>
      </c>
      <c r="E135" s="83">
        <v>0</v>
      </c>
      <c r="F135" s="216" t="e">
        <f t="shared" ref="F135:F206" si="57">E135/D135</f>
        <v>#DIV/0!</v>
      </c>
      <c r="G135" s="216" t="e">
        <f t="shared" si="56"/>
        <v>#DIV/0!</v>
      </c>
    </row>
    <row r="136" spans="1:7" ht="15.75" customHeight="1">
      <c r="A136" s="32">
        <v>3225</v>
      </c>
      <c r="B136" s="56" t="s">
        <v>330</v>
      </c>
      <c r="C136" s="83">
        <v>85</v>
      </c>
      <c r="D136" s="83">
        <v>0</v>
      </c>
      <c r="E136" s="83">
        <v>51.35</v>
      </c>
      <c r="F136" s="216" t="e">
        <f t="shared" si="57"/>
        <v>#DIV/0!</v>
      </c>
      <c r="G136" s="216">
        <f t="shared" si="56"/>
        <v>0.60411764705882354</v>
      </c>
    </row>
    <row r="137" spans="1:7">
      <c r="A137" s="28">
        <v>323</v>
      </c>
      <c r="B137" s="34" t="s">
        <v>177</v>
      </c>
      <c r="C137" s="89">
        <f>SUM(C138:C146)</f>
        <v>60379.72</v>
      </c>
      <c r="D137" s="89">
        <f>SUM(D138:D146)</f>
        <v>16499</v>
      </c>
      <c r="E137" s="89">
        <f>SUM(E138:E146)</f>
        <v>21889.84</v>
      </c>
      <c r="F137" s="45">
        <f t="shared" si="57"/>
        <v>1.3267373780229106</v>
      </c>
      <c r="G137" s="45">
        <f t="shared" si="56"/>
        <v>0.3625362952991501</v>
      </c>
    </row>
    <row r="138" spans="1:7">
      <c r="A138" s="32">
        <v>3231</v>
      </c>
      <c r="B138" s="33" t="s">
        <v>178</v>
      </c>
      <c r="C138" s="83">
        <v>754.61</v>
      </c>
      <c r="D138" s="83">
        <v>477</v>
      </c>
      <c r="E138" s="83">
        <v>0</v>
      </c>
      <c r="F138" s="216">
        <f t="shared" si="57"/>
        <v>0</v>
      </c>
      <c r="G138" s="216">
        <f t="shared" si="56"/>
        <v>0</v>
      </c>
    </row>
    <row r="139" spans="1:7">
      <c r="A139" s="32">
        <v>3232</v>
      </c>
      <c r="B139" s="33" t="s">
        <v>179</v>
      </c>
      <c r="C139" s="83">
        <v>298.10000000000002</v>
      </c>
      <c r="D139" s="83">
        <v>1910</v>
      </c>
      <c r="E139" s="83">
        <v>0</v>
      </c>
      <c r="F139" s="216">
        <f t="shared" si="57"/>
        <v>0</v>
      </c>
      <c r="G139" s="216">
        <f t="shared" si="56"/>
        <v>0</v>
      </c>
    </row>
    <row r="140" spans="1:7">
      <c r="A140" s="32">
        <v>3233</v>
      </c>
      <c r="B140" s="33" t="s">
        <v>180</v>
      </c>
      <c r="C140" s="83">
        <v>1484.81</v>
      </c>
      <c r="D140" s="83">
        <v>0</v>
      </c>
      <c r="E140" s="83">
        <v>823.75</v>
      </c>
      <c r="F140" s="216" t="e">
        <f t="shared" si="57"/>
        <v>#DIV/0!</v>
      </c>
      <c r="G140" s="216">
        <f t="shared" si="56"/>
        <v>0.55478478727918057</v>
      </c>
    </row>
    <row r="141" spans="1:7">
      <c r="A141" s="32">
        <v>3234</v>
      </c>
      <c r="B141" s="33" t="s">
        <v>181</v>
      </c>
      <c r="C141" s="83">
        <v>361.17</v>
      </c>
      <c r="D141" s="83">
        <v>1177</v>
      </c>
      <c r="E141" s="83">
        <v>659.1</v>
      </c>
      <c r="F141" s="216">
        <f t="shared" si="57"/>
        <v>0.55998300764655906</v>
      </c>
      <c r="G141" s="216">
        <f t="shared" si="56"/>
        <v>1.8249024005316057</v>
      </c>
    </row>
    <row r="142" spans="1:7">
      <c r="A142" s="32">
        <v>3235</v>
      </c>
      <c r="B142" s="33" t="s">
        <v>182</v>
      </c>
      <c r="C142" s="83">
        <v>7255.45</v>
      </c>
      <c r="D142" s="83">
        <v>6188</v>
      </c>
      <c r="E142" s="83">
        <v>11052.95</v>
      </c>
      <c r="F142" s="216">
        <f t="shared" si="57"/>
        <v>1.7861910148674855</v>
      </c>
      <c r="G142" s="216">
        <f t="shared" si="56"/>
        <v>1.5233996512966117</v>
      </c>
    </row>
    <row r="143" spans="1:7" hidden="1">
      <c r="A143" s="32">
        <v>3236</v>
      </c>
      <c r="B143" s="33" t="s">
        <v>183</v>
      </c>
      <c r="C143" s="83">
        <v>0</v>
      </c>
      <c r="D143" s="83"/>
      <c r="E143" s="83"/>
      <c r="F143" s="216" t="e">
        <f t="shared" si="57"/>
        <v>#DIV/0!</v>
      </c>
      <c r="G143" s="216" t="e">
        <f t="shared" si="56"/>
        <v>#DIV/0!</v>
      </c>
    </row>
    <row r="144" spans="1:7">
      <c r="A144" s="32">
        <v>3237</v>
      </c>
      <c r="B144" s="33" t="s">
        <v>184</v>
      </c>
      <c r="C144" s="83">
        <v>47630.48</v>
      </c>
      <c r="D144" s="83">
        <v>4793</v>
      </c>
      <c r="E144" s="83">
        <v>6708.38</v>
      </c>
      <c r="F144" s="216">
        <f t="shared" si="57"/>
        <v>1.3996202795743793</v>
      </c>
      <c r="G144" s="216">
        <f t="shared" si="56"/>
        <v>0.14084216661263962</v>
      </c>
    </row>
    <row r="145" spans="1:7">
      <c r="A145" s="32">
        <v>3238</v>
      </c>
      <c r="B145" s="33" t="s">
        <v>185</v>
      </c>
      <c r="C145" s="83">
        <v>104.85</v>
      </c>
      <c r="D145" s="83">
        <v>493</v>
      </c>
      <c r="E145" s="83">
        <v>2645.66</v>
      </c>
      <c r="F145" s="216">
        <f t="shared" si="57"/>
        <v>5.3664503042596348</v>
      </c>
      <c r="G145" s="216">
        <f t="shared" si="56"/>
        <v>25.232808774439675</v>
      </c>
    </row>
    <row r="146" spans="1:7">
      <c r="A146" s="32">
        <v>3239</v>
      </c>
      <c r="B146" s="33" t="s">
        <v>186</v>
      </c>
      <c r="C146" s="83">
        <v>2490.25</v>
      </c>
      <c r="D146" s="83">
        <v>1461</v>
      </c>
      <c r="E146" s="83">
        <v>0</v>
      </c>
      <c r="F146" s="216">
        <f t="shared" si="57"/>
        <v>0</v>
      </c>
      <c r="G146" s="216">
        <f t="shared" si="56"/>
        <v>0</v>
      </c>
    </row>
    <row r="147" spans="1:7">
      <c r="A147" s="28">
        <v>324</v>
      </c>
      <c r="B147" s="27" t="s">
        <v>187</v>
      </c>
      <c r="C147" s="89">
        <f t="shared" ref="C147:E147" si="58">C148</f>
        <v>7522.93</v>
      </c>
      <c r="D147" s="89">
        <f t="shared" si="58"/>
        <v>6605</v>
      </c>
      <c r="E147" s="89">
        <f t="shared" si="58"/>
        <v>4163.83</v>
      </c>
      <c r="F147" s="45">
        <f t="shared" si="57"/>
        <v>0.63040575321725967</v>
      </c>
      <c r="G147" s="45">
        <f t="shared" si="56"/>
        <v>0.55348514475078192</v>
      </c>
    </row>
    <row r="148" spans="1:7">
      <c r="A148" s="32">
        <v>3241</v>
      </c>
      <c r="B148" s="33" t="s">
        <v>187</v>
      </c>
      <c r="C148" s="83">
        <v>7522.93</v>
      </c>
      <c r="D148" s="83">
        <v>6605</v>
      </c>
      <c r="E148" s="83">
        <v>4163.83</v>
      </c>
      <c r="F148" s="216">
        <f t="shared" si="57"/>
        <v>0.63040575321725967</v>
      </c>
      <c r="G148" s="216">
        <f t="shared" si="56"/>
        <v>0.55348514475078192</v>
      </c>
    </row>
    <row r="149" spans="1:7">
      <c r="A149" s="28">
        <v>329</v>
      </c>
      <c r="B149" s="27" t="s">
        <v>188</v>
      </c>
      <c r="C149" s="89">
        <f t="shared" ref="C149" si="59">C151+C152+C153+C154+C150</f>
        <v>7836.8600000000006</v>
      </c>
      <c r="D149" s="89">
        <f t="shared" ref="D149:E149" si="60">D151+D152+D153+D154+D150</f>
        <v>12865</v>
      </c>
      <c r="E149" s="89">
        <f t="shared" si="60"/>
        <v>7824.6</v>
      </c>
      <c r="F149" s="45">
        <f t="shared" si="57"/>
        <v>0.60820831713952583</v>
      </c>
      <c r="G149" s="45">
        <f t="shared" si="56"/>
        <v>0.99843559793080394</v>
      </c>
    </row>
    <row r="150" spans="1:7" hidden="1">
      <c r="A150" s="33">
        <v>3292</v>
      </c>
      <c r="B150" s="33" t="s">
        <v>189</v>
      </c>
      <c r="C150" s="89">
        <v>0</v>
      </c>
      <c r="D150" s="84">
        <v>0</v>
      </c>
      <c r="E150" s="89">
        <v>0</v>
      </c>
      <c r="F150" s="45" t="e">
        <f t="shared" si="57"/>
        <v>#DIV/0!</v>
      </c>
      <c r="G150" s="45" t="e">
        <f t="shared" si="56"/>
        <v>#DIV/0!</v>
      </c>
    </row>
    <row r="151" spans="1:7">
      <c r="A151" s="32">
        <v>3293</v>
      </c>
      <c r="B151" s="33" t="s">
        <v>190</v>
      </c>
      <c r="C151" s="83">
        <v>6274.1</v>
      </c>
      <c r="D151" s="83">
        <v>12865</v>
      </c>
      <c r="E151" s="83">
        <v>7104.6</v>
      </c>
      <c r="F151" s="216">
        <f t="shared" si="57"/>
        <v>0.55224251846094052</v>
      </c>
      <c r="G151" s="216">
        <f t="shared" si="56"/>
        <v>1.1323695828883824</v>
      </c>
    </row>
    <row r="152" spans="1:7">
      <c r="A152" s="32">
        <v>3294</v>
      </c>
      <c r="B152" s="33" t="s">
        <v>191</v>
      </c>
      <c r="C152" s="83">
        <v>718</v>
      </c>
      <c r="D152" s="83">
        <v>0</v>
      </c>
      <c r="E152" s="83">
        <v>570</v>
      </c>
      <c r="F152" s="216" t="e">
        <f t="shared" si="57"/>
        <v>#DIV/0!</v>
      </c>
      <c r="G152" s="216">
        <f t="shared" si="56"/>
        <v>0.79387186629526463</v>
      </c>
    </row>
    <row r="153" spans="1:7">
      <c r="A153" s="32">
        <v>3295</v>
      </c>
      <c r="B153" s="33" t="s">
        <v>192</v>
      </c>
      <c r="C153" s="83">
        <v>151.41</v>
      </c>
      <c r="D153" s="83">
        <v>0</v>
      </c>
      <c r="E153" s="83">
        <v>0</v>
      </c>
      <c r="F153" s="216" t="e">
        <f t="shared" si="57"/>
        <v>#DIV/0!</v>
      </c>
      <c r="G153" s="216">
        <f t="shared" si="56"/>
        <v>0</v>
      </c>
    </row>
    <row r="154" spans="1:7">
      <c r="A154" s="32">
        <v>3299</v>
      </c>
      <c r="B154" s="33" t="s">
        <v>188</v>
      </c>
      <c r="C154" s="83">
        <v>693.35</v>
      </c>
      <c r="D154" s="83">
        <v>0</v>
      </c>
      <c r="E154" s="83">
        <v>150</v>
      </c>
      <c r="F154" s="216" t="e">
        <f t="shared" si="57"/>
        <v>#DIV/0!</v>
      </c>
      <c r="G154" s="216">
        <f t="shared" si="56"/>
        <v>0.21634095334246772</v>
      </c>
    </row>
    <row r="155" spans="1:7">
      <c r="A155" s="28">
        <v>34</v>
      </c>
      <c r="B155" s="27" t="s">
        <v>194</v>
      </c>
      <c r="C155" s="89">
        <f t="shared" ref="C155:E155" si="61">C156</f>
        <v>320.64</v>
      </c>
      <c r="D155" s="89">
        <f t="shared" si="61"/>
        <v>0</v>
      </c>
      <c r="E155" s="89">
        <f t="shared" si="61"/>
        <v>101.05000000000001</v>
      </c>
      <c r="F155" s="45" t="e">
        <f t="shared" si="57"/>
        <v>#DIV/0!</v>
      </c>
      <c r="G155" s="45">
        <f t="shared" si="56"/>
        <v>0.31515094810379246</v>
      </c>
    </row>
    <row r="156" spans="1:7">
      <c r="A156" s="28">
        <v>343</v>
      </c>
      <c r="B156" s="27" t="s">
        <v>195</v>
      </c>
      <c r="C156" s="89">
        <f>C157+C158+C159</f>
        <v>320.64</v>
      </c>
      <c r="D156" s="89">
        <f>D157+D158+D159</f>
        <v>0</v>
      </c>
      <c r="E156" s="89">
        <f>E157+E158+E159</f>
        <v>101.05000000000001</v>
      </c>
      <c r="F156" s="45" t="e">
        <f t="shared" si="57"/>
        <v>#DIV/0!</v>
      </c>
      <c r="G156" s="45">
        <f t="shared" si="56"/>
        <v>0.31515094810379246</v>
      </c>
    </row>
    <row r="157" spans="1:7">
      <c r="A157" s="32">
        <v>3431</v>
      </c>
      <c r="B157" s="33" t="s">
        <v>196</v>
      </c>
      <c r="C157" s="83">
        <v>287.95</v>
      </c>
      <c r="D157" s="83">
        <v>0</v>
      </c>
      <c r="E157" s="83">
        <v>85.93</v>
      </c>
      <c r="F157" s="216" t="e">
        <f t="shared" si="57"/>
        <v>#DIV/0!</v>
      </c>
      <c r="G157" s="216">
        <f t="shared" si="56"/>
        <v>0.29841986455981945</v>
      </c>
    </row>
    <row r="158" spans="1:7" ht="30">
      <c r="A158" s="77">
        <v>3432</v>
      </c>
      <c r="B158" s="56" t="s">
        <v>197</v>
      </c>
      <c r="C158" s="83">
        <v>32.19</v>
      </c>
      <c r="D158" s="83">
        <v>0</v>
      </c>
      <c r="E158" s="83">
        <v>15.12</v>
      </c>
      <c r="F158" s="216" t="e">
        <f t="shared" si="57"/>
        <v>#DIV/0!</v>
      </c>
      <c r="G158" s="216">
        <f t="shared" si="56"/>
        <v>0.4697110904007456</v>
      </c>
    </row>
    <row r="159" spans="1:7">
      <c r="A159" s="32">
        <v>3433</v>
      </c>
      <c r="B159" s="33" t="s">
        <v>198</v>
      </c>
      <c r="C159" s="83">
        <v>0.5</v>
      </c>
      <c r="D159" s="83">
        <v>0</v>
      </c>
      <c r="E159" s="83">
        <v>0</v>
      </c>
      <c r="F159" s="216" t="e">
        <f t="shared" si="57"/>
        <v>#DIV/0!</v>
      </c>
      <c r="G159" s="216">
        <f t="shared" si="56"/>
        <v>0</v>
      </c>
    </row>
    <row r="160" spans="1:7">
      <c r="A160" s="28">
        <v>36</v>
      </c>
      <c r="B160" s="27" t="s">
        <v>200</v>
      </c>
      <c r="C160" s="89">
        <f t="shared" ref="C160:E160" si="62">C161</f>
        <v>5157.3500000000004</v>
      </c>
      <c r="D160" s="89">
        <f t="shared" si="62"/>
        <v>0</v>
      </c>
      <c r="E160" s="89">
        <f t="shared" si="62"/>
        <v>360.28</v>
      </c>
      <c r="F160" s="45" t="e">
        <f t="shared" si="57"/>
        <v>#DIV/0!</v>
      </c>
      <c r="G160" s="45">
        <f t="shared" si="56"/>
        <v>6.9857581897680002E-2</v>
      </c>
    </row>
    <row r="161" spans="1:7">
      <c r="A161" s="28">
        <v>369</v>
      </c>
      <c r="B161" s="27" t="s">
        <v>202</v>
      </c>
      <c r="C161" s="89">
        <f t="shared" ref="C161:E161" si="63">C162</f>
        <v>5157.3500000000004</v>
      </c>
      <c r="D161" s="89">
        <f t="shared" si="63"/>
        <v>0</v>
      </c>
      <c r="E161" s="89">
        <f t="shared" si="63"/>
        <v>360.28</v>
      </c>
      <c r="F161" s="45" t="e">
        <f t="shared" si="57"/>
        <v>#DIV/0!</v>
      </c>
      <c r="G161" s="45">
        <f t="shared" si="56"/>
        <v>6.9857581897680002E-2</v>
      </c>
    </row>
    <row r="162" spans="1:7">
      <c r="A162" s="32">
        <v>3691</v>
      </c>
      <c r="B162" s="33" t="s">
        <v>202</v>
      </c>
      <c r="C162" s="83">
        <v>5157.3500000000004</v>
      </c>
      <c r="D162" s="83">
        <v>0</v>
      </c>
      <c r="E162" s="83">
        <v>360.28</v>
      </c>
      <c r="F162" s="216" t="e">
        <f t="shared" si="57"/>
        <v>#DIV/0!</v>
      </c>
      <c r="G162" s="216">
        <f t="shared" si="56"/>
        <v>6.9857581897680002E-2</v>
      </c>
    </row>
    <row r="163" spans="1:7" ht="30">
      <c r="A163" s="23">
        <v>37</v>
      </c>
      <c r="B163" s="23" t="s">
        <v>204</v>
      </c>
      <c r="C163" s="89">
        <f t="shared" ref="C163:E163" si="64">C164</f>
        <v>20.7</v>
      </c>
      <c r="D163" s="89">
        <f t="shared" si="64"/>
        <v>0</v>
      </c>
      <c r="E163" s="89">
        <f t="shared" si="64"/>
        <v>0</v>
      </c>
      <c r="F163" s="45" t="e">
        <f t="shared" si="57"/>
        <v>#DIV/0!</v>
      </c>
      <c r="G163" s="45">
        <f t="shared" si="56"/>
        <v>0</v>
      </c>
    </row>
    <row r="164" spans="1:7" ht="30">
      <c r="A164" s="23">
        <v>372</v>
      </c>
      <c r="B164" s="23" t="s">
        <v>204</v>
      </c>
      <c r="C164" s="89">
        <f>C165+C166</f>
        <v>20.7</v>
      </c>
      <c r="D164" s="89">
        <f>D165+D166</f>
        <v>0</v>
      </c>
      <c r="E164" s="89">
        <f>E165+E166</f>
        <v>0</v>
      </c>
      <c r="F164" s="45" t="e">
        <f t="shared" si="57"/>
        <v>#DIV/0!</v>
      </c>
      <c r="G164" s="45">
        <f t="shared" si="56"/>
        <v>0</v>
      </c>
    </row>
    <row r="165" spans="1:7" hidden="1">
      <c r="A165" s="30">
        <v>3721</v>
      </c>
      <c r="B165" s="30" t="s">
        <v>205</v>
      </c>
      <c r="C165" s="83"/>
      <c r="D165" s="83"/>
      <c r="E165" s="83"/>
      <c r="F165" s="45" t="e">
        <f t="shared" si="57"/>
        <v>#DIV/0!</v>
      </c>
      <c r="G165" s="45" t="e">
        <f t="shared" si="56"/>
        <v>#DIV/0!</v>
      </c>
    </row>
    <row r="166" spans="1:7">
      <c r="A166" s="30">
        <v>3722</v>
      </c>
      <c r="B166" s="30" t="s">
        <v>329</v>
      </c>
      <c r="C166" s="83">
        <v>20.7</v>
      </c>
      <c r="D166" s="83">
        <v>0</v>
      </c>
      <c r="E166" s="83">
        <v>0</v>
      </c>
      <c r="F166" s="216" t="e">
        <f t="shared" si="57"/>
        <v>#DIV/0!</v>
      </c>
      <c r="G166" s="216">
        <f t="shared" si="56"/>
        <v>0</v>
      </c>
    </row>
    <row r="167" spans="1:7" hidden="1">
      <c r="A167" s="28">
        <v>38</v>
      </c>
      <c r="B167" s="27" t="s">
        <v>206</v>
      </c>
      <c r="C167" s="89">
        <f t="shared" ref="C167:E167" si="65">C168</f>
        <v>0</v>
      </c>
      <c r="D167" s="89">
        <f t="shared" si="65"/>
        <v>0</v>
      </c>
      <c r="E167" s="89">
        <f t="shared" si="65"/>
        <v>0</v>
      </c>
      <c r="F167" s="45" t="e">
        <f t="shared" si="57"/>
        <v>#DIV/0!</v>
      </c>
      <c r="G167" s="45" t="e">
        <f t="shared" si="56"/>
        <v>#DIV/0!</v>
      </c>
    </row>
    <row r="168" spans="1:7" hidden="1">
      <c r="A168" s="28">
        <v>381</v>
      </c>
      <c r="B168" s="27" t="s">
        <v>123</v>
      </c>
      <c r="C168" s="89">
        <f t="shared" ref="C168" si="66">SUM(C169:C170)</f>
        <v>0</v>
      </c>
      <c r="D168" s="89">
        <f t="shared" ref="D168:E168" si="67">SUM(D169:D170)</f>
        <v>0</v>
      </c>
      <c r="E168" s="89">
        <f t="shared" si="67"/>
        <v>0</v>
      </c>
      <c r="F168" s="45" t="e">
        <f t="shared" si="57"/>
        <v>#DIV/0!</v>
      </c>
      <c r="G168" s="45" t="e">
        <f t="shared" si="56"/>
        <v>#DIV/0!</v>
      </c>
    </row>
    <row r="169" spans="1:7" hidden="1">
      <c r="A169" s="32">
        <v>3811</v>
      </c>
      <c r="B169" s="33" t="s">
        <v>207</v>
      </c>
      <c r="C169" s="83">
        <v>0</v>
      </c>
      <c r="D169" s="83">
        <v>0</v>
      </c>
      <c r="E169" s="83">
        <v>0</v>
      </c>
      <c r="F169" s="216" t="e">
        <f t="shared" si="57"/>
        <v>#DIV/0!</v>
      </c>
      <c r="G169" s="216" t="e">
        <f t="shared" si="56"/>
        <v>#DIV/0!</v>
      </c>
    </row>
    <row r="170" spans="1:7" hidden="1">
      <c r="A170" s="32">
        <v>3812</v>
      </c>
      <c r="B170" s="33" t="s">
        <v>208</v>
      </c>
      <c r="C170" s="83"/>
      <c r="D170" s="83">
        <v>0</v>
      </c>
      <c r="E170" s="83"/>
      <c r="F170" s="45" t="e">
        <f t="shared" si="57"/>
        <v>#DIV/0!</v>
      </c>
      <c r="G170" s="45" t="e">
        <f t="shared" si="56"/>
        <v>#DIV/0!</v>
      </c>
    </row>
    <row r="171" spans="1:7">
      <c r="A171" s="28">
        <v>4</v>
      </c>
      <c r="B171" s="27" t="s">
        <v>210</v>
      </c>
      <c r="C171" s="89">
        <f t="shared" ref="C171" si="68">C172+C174</f>
        <v>6234.15</v>
      </c>
      <c r="D171" s="89">
        <f t="shared" ref="D171:E171" si="69">D172+D174</f>
        <v>0</v>
      </c>
      <c r="E171" s="89">
        <f>E172+E174</f>
        <v>2284.54</v>
      </c>
      <c r="F171" s="45" t="e">
        <f t="shared" si="57"/>
        <v>#DIV/0!</v>
      </c>
      <c r="G171" s="45">
        <f t="shared" si="56"/>
        <v>0.36645573173568169</v>
      </c>
    </row>
    <row r="172" spans="1:7" hidden="1">
      <c r="A172" s="28">
        <v>412</v>
      </c>
      <c r="B172" s="27" t="s">
        <v>212</v>
      </c>
      <c r="C172" s="89">
        <f t="shared" ref="C172:E172" si="70">C173</f>
        <v>0</v>
      </c>
      <c r="D172" s="89">
        <f t="shared" si="70"/>
        <v>0</v>
      </c>
      <c r="E172" s="89">
        <f t="shared" si="70"/>
        <v>0</v>
      </c>
      <c r="F172" s="45" t="e">
        <f t="shared" si="57"/>
        <v>#DIV/0!</v>
      </c>
      <c r="G172" s="45" t="e">
        <f t="shared" si="56"/>
        <v>#DIV/0!</v>
      </c>
    </row>
    <row r="173" spans="1:7" hidden="1">
      <c r="A173" s="32">
        <v>4123</v>
      </c>
      <c r="B173" s="33" t="s">
        <v>213</v>
      </c>
      <c r="C173" s="83">
        <v>0</v>
      </c>
      <c r="D173" s="83">
        <v>0</v>
      </c>
      <c r="E173" s="83">
        <v>0</v>
      </c>
      <c r="F173" s="216" t="e">
        <f t="shared" si="57"/>
        <v>#DIV/0!</v>
      </c>
      <c r="G173" s="216" t="e">
        <f t="shared" si="56"/>
        <v>#DIV/0!</v>
      </c>
    </row>
    <row r="174" spans="1:7">
      <c r="A174" s="28">
        <v>42</v>
      </c>
      <c r="B174" s="27" t="s">
        <v>215</v>
      </c>
      <c r="C174" s="89">
        <f t="shared" ref="C174:D174" si="71">C175</f>
        <v>6234.15</v>
      </c>
      <c r="D174" s="89">
        <f t="shared" si="71"/>
        <v>0</v>
      </c>
      <c r="E174" s="89">
        <f>E175+E180</f>
        <v>2284.54</v>
      </c>
      <c r="F174" s="45" t="e">
        <f t="shared" si="57"/>
        <v>#DIV/0!</v>
      </c>
      <c r="G174" s="45">
        <f t="shared" si="56"/>
        <v>0.36645573173568169</v>
      </c>
    </row>
    <row r="175" spans="1:7">
      <c r="A175" s="28">
        <v>422</v>
      </c>
      <c r="B175" s="27" t="s">
        <v>216</v>
      </c>
      <c r="C175" s="89">
        <f t="shared" ref="C175:E175" si="72">SUM(C178+C177+C176)</f>
        <v>6234.15</v>
      </c>
      <c r="D175" s="89">
        <f t="shared" si="72"/>
        <v>0</v>
      </c>
      <c r="E175" s="89">
        <f t="shared" si="72"/>
        <v>2204.75</v>
      </c>
      <c r="F175" s="45" t="e">
        <f t="shared" si="57"/>
        <v>#DIV/0!</v>
      </c>
      <c r="G175" s="45">
        <f t="shared" si="56"/>
        <v>0.35365687383203809</v>
      </c>
    </row>
    <row r="176" spans="1:7">
      <c r="A176" s="32">
        <v>4221</v>
      </c>
      <c r="B176" s="33" t="s">
        <v>217</v>
      </c>
      <c r="C176" s="83">
        <v>6234.15</v>
      </c>
      <c r="D176" s="83">
        <v>0</v>
      </c>
      <c r="E176" s="83">
        <v>2204.75</v>
      </c>
      <c r="F176" s="216" t="e">
        <f t="shared" si="57"/>
        <v>#DIV/0!</v>
      </c>
      <c r="G176" s="216">
        <f t="shared" si="56"/>
        <v>0.35365687383203809</v>
      </c>
    </row>
    <row r="177" spans="1:7">
      <c r="A177" s="32">
        <v>4222</v>
      </c>
      <c r="B177" s="33" t="s">
        <v>218</v>
      </c>
      <c r="C177" s="83">
        <v>0</v>
      </c>
      <c r="D177" s="83">
        <v>0</v>
      </c>
      <c r="E177" s="83">
        <v>0</v>
      </c>
      <c r="F177" s="216" t="e">
        <f t="shared" si="57"/>
        <v>#DIV/0!</v>
      </c>
      <c r="G177" s="216" t="e">
        <f t="shared" si="56"/>
        <v>#DIV/0!</v>
      </c>
    </row>
    <row r="178" spans="1:7">
      <c r="A178" s="32">
        <v>4225</v>
      </c>
      <c r="B178" s="33" t="s">
        <v>221</v>
      </c>
      <c r="C178" s="83">
        <v>0</v>
      </c>
      <c r="D178" s="83">
        <v>0</v>
      </c>
      <c r="E178" s="83">
        <v>0</v>
      </c>
      <c r="F178" s="216" t="e">
        <f t="shared" si="57"/>
        <v>#DIV/0!</v>
      </c>
      <c r="G178" s="216" t="e">
        <f t="shared" si="56"/>
        <v>#DIV/0!</v>
      </c>
    </row>
    <row r="179" spans="1:7">
      <c r="A179" s="32">
        <v>4227</v>
      </c>
      <c r="B179" s="33" t="s">
        <v>222</v>
      </c>
      <c r="C179" s="83">
        <v>0</v>
      </c>
      <c r="D179" s="83">
        <v>0</v>
      </c>
      <c r="E179" s="83">
        <v>0</v>
      </c>
      <c r="F179" s="216" t="e">
        <f t="shared" ref="F179:F182" si="73">E179/D179</f>
        <v>#DIV/0!</v>
      </c>
      <c r="G179" s="216" t="e">
        <f t="shared" ref="G179:G182" si="74">E179/C179</f>
        <v>#DIV/0!</v>
      </c>
    </row>
    <row r="180" spans="1:7">
      <c r="A180" s="217">
        <v>424</v>
      </c>
      <c r="B180" s="218" t="s">
        <v>225</v>
      </c>
      <c r="C180" s="142">
        <f>C181</f>
        <v>0</v>
      </c>
      <c r="D180" s="142">
        <f t="shared" ref="D180:E180" si="75">D181</f>
        <v>0</v>
      </c>
      <c r="E180" s="142">
        <f t="shared" si="75"/>
        <v>79.790000000000006</v>
      </c>
      <c r="F180" s="219" t="e">
        <f t="shared" ref="F180" si="76">E180/D180</f>
        <v>#DIV/0!</v>
      </c>
      <c r="G180" s="219" t="e">
        <f t="shared" ref="G180" si="77">E180/C180</f>
        <v>#DIV/0!</v>
      </c>
    </row>
    <row r="181" spans="1:7">
      <c r="A181" s="32">
        <v>4241</v>
      </c>
      <c r="B181" s="33" t="s">
        <v>226</v>
      </c>
      <c r="C181" s="83">
        <v>0</v>
      </c>
      <c r="D181" s="83">
        <v>0</v>
      </c>
      <c r="E181" s="83">
        <v>79.790000000000006</v>
      </c>
      <c r="F181" s="216" t="e">
        <f t="shared" si="73"/>
        <v>#DIV/0!</v>
      </c>
      <c r="G181" s="216" t="e">
        <f t="shared" si="74"/>
        <v>#DIV/0!</v>
      </c>
    </row>
    <row r="182" spans="1:7" hidden="1">
      <c r="A182" s="32">
        <v>4262</v>
      </c>
      <c r="B182" s="30" t="s">
        <v>228</v>
      </c>
      <c r="C182" s="83">
        <v>0</v>
      </c>
      <c r="D182" s="83">
        <v>0</v>
      </c>
      <c r="E182" s="83">
        <v>0</v>
      </c>
      <c r="F182" s="216" t="e">
        <f t="shared" si="73"/>
        <v>#DIV/0!</v>
      </c>
      <c r="G182" s="216" t="e">
        <f t="shared" si="74"/>
        <v>#DIV/0!</v>
      </c>
    </row>
    <row r="183" spans="1:7" ht="17.25" customHeight="1">
      <c r="A183" s="37"/>
      <c r="B183" s="37" t="s">
        <v>146</v>
      </c>
      <c r="C183" s="82">
        <f>C184+C241</f>
        <v>207778.88000000003</v>
      </c>
      <c r="D183" s="82">
        <f>D184+D241</f>
        <v>944771</v>
      </c>
      <c r="E183" s="82">
        <f>E184+E241</f>
        <v>516201.05000000005</v>
      </c>
      <c r="F183" s="108">
        <f t="shared" si="57"/>
        <v>0.54637689979899895</v>
      </c>
      <c r="G183" s="108">
        <f>E183/C183</f>
        <v>2.4843769010594339</v>
      </c>
    </row>
    <row r="184" spans="1:7">
      <c r="A184" s="28">
        <v>3</v>
      </c>
      <c r="B184" s="27" t="s">
        <v>157</v>
      </c>
      <c r="C184" s="89">
        <f t="shared" ref="C184:D184" si="78">C185+C193+C225+C230+C233+C237</f>
        <v>207778.88000000003</v>
      </c>
      <c r="D184" s="89">
        <f t="shared" si="78"/>
        <v>922947</v>
      </c>
      <c r="E184" s="89">
        <f>E185+E193+E225+E230+E233+E237</f>
        <v>514961.06000000006</v>
      </c>
      <c r="F184" s="45">
        <f t="shared" si="57"/>
        <v>0.55795301355332438</v>
      </c>
      <c r="G184" s="45">
        <f t="shared" si="56"/>
        <v>2.4784090664075191</v>
      </c>
    </row>
    <row r="185" spans="1:7">
      <c r="A185" s="28">
        <v>31</v>
      </c>
      <c r="B185" s="27" t="s">
        <v>158</v>
      </c>
      <c r="C185" s="89">
        <f t="shared" ref="C185" si="79">C186+C189+C191</f>
        <v>119103.90000000001</v>
      </c>
      <c r="D185" s="89">
        <f t="shared" ref="D185:E185" si="80">D186+D189+D191</f>
        <v>592353</v>
      </c>
      <c r="E185" s="89">
        <f t="shared" si="80"/>
        <v>327307.5</v>
      </c>
      <c r="F185" s="45">
        <f t="shared" si="57"/>
        <v>0.55255481106704951</v>
      </c>
      <c r="G185" s="45">
        <f t="shared" si="56"/>
        <v>2.748083815895197</v>
      </c>
    </row>
    <row r="186" spans="1:7">
      <c r="A186" s="28">
        <v>311</v>
      </c>
      <c r="B186" s="27" t="s">
        <v>160</v>
      </c>
      <c r="C186" s="89">
        <f t="shared" ref="C186" si="81">C187+C188</f>
        <v>101605.54000000001</v>
      </c>
      <c r="D186" s="89">
        <f t="shared" ref="D186:E186" si="82">D187+D188</f>
        <v>362711</v>
      </c>
      <c r="E186" s="89">
        <f t="shared" si="82"/>
        <v>204341.35</v>
      </c>
      <c r="F186" s="45">
        <f t="shared" si="57"/>
        <v>0.56337235429860133</v>
      </c>
      <c r="G186" s="45">
        <f t="shared" si="56"/>
        <v>2.0111240981544904</v>
      </c>
    </row>
    <row r="187" spans="1:7">
      <c r="A187" s="32">
        <v>3111</v>
      </c>
      <c r="B187" s="33" t="s">
        <v>160</v>
      </c>
      <c r="C187" s="83">
        <v>99074.97</v>
      </c>
      <c r="D187" s="83">
        <v>362711</v>
      </c>
      <c r="E187" s="83">
        <v>204341.35</v>
      </c>
      <c r="F187" s="216">
        <f t="shared" si="57"/>
        <v>0.56337235429860133</v>
      </c>
      <c r="G187" s="216">
        <f t="shared" si="56"/>
        <v>2.0624921713324769</v>
      </c>
    </row>
    <row r="188" spans="1:7">
      <c r="A188" s="32">
        <v>3112</v>
      </c>
      <c r="B188" s="33" t="s">
        <v>161</v>
      </c>
      <c r="C188" s="83">
        <v>2530.5700000000002</v>
      </c>
      <c r="D188" s="83">
        <v>0</v>
      </c>
      <c r="E188" s="83">
        <v>0</v>
      </c>
      <c r="F188" s="216" t="e">
        <f t="shared" si="57"/>
        <v>#DIV/0!</v>
      </c>
      <c r="G188" s="216">
        <f t="shared" si="56"/>
        <v>0</v>
      </c>
    </row>
    <row r="189" spans="1:7">
      <c r="A189" s="28">
        <v>312</v>
      </c>
      <c r="B189" s="27" t="s">
        <v>162</v>
      </c>
      <c r="C189" s="89">
        <f t="shared" ref="C189:E189" si="83">C190</f>
        <v>0</v>
      </c>
      <c r="D189" s="89">
        <f t="shared" si="83"/>
        <v>169816</v>
      </c>
      <c r="E189" s="89">
        <f t="shared" si="83"/>
        <v>89448</v>
      </c>
      <c r="F189" s="45">
        <f t="shared" si="57"/>
        <v>0.52673481886276907</v>
      </c>
      <c r="G189" s="45" t="e">
        <f t="shared" si="56"/>
        <v>#DIV/0!</v>
      </c>
    </row>
    <row r="190" spans="1:7">
      <c r="A190" s="32">
        <v>3121</v>
      </c>
      <c r="B190" s="33" t="s">
        <v>162</v>
      </c>
      <c r="C190" s="83">
        <v>0</v>
      </c>
      <c r="D190" s="83">
        <v>169816</v>
      </c>
      <c r="E190" s="83">
        <v>89448</v>
      </c>
      <c r="F190" s="216">
        <f t="shared" si="57"/>
        <v>0.52673481886276907</v>
      </c>
      <c r="G190" s="216" t="e">
        <f t="shared" si="56"/>
        <v>#DIV/0!</v>
      </c>
    </row>
    <row r="191" spans="1:7">
      <c r="A191" s="28">
        <v>313</v>
      </c>
      <c r="B191" s="27" t="s">
        <v>163</v>
      </c>
      <c r="C191" s="89">
        <f t="shared" ref="C191:E191" si="84">C192</f>
        <v>17498.36</v>
      </c>
      <c r="D191" s="89">
        <f t="shared" si="84"/>
        <v>59826</v>
      </c>
      <c r="E191" s="89">
        <f t="shared" si="84"/>
        <v>33518.15</v>
      </c>
      <c r="F191" s="45">
        <f t="shared" si="57"/>
        <v>0.56026058904155385</v>
      </c>
      <c r="G191" s="45">
        <f t="shared" si="56"/>
        <v>1.9155023670789719</v>
      </c>
    </row>
    <row r="192" spans="1:7">
      <c r="A192" s="32">
        <v>3132</v>
      </c>
      <c r="B192" s="33" t="s">
        <v>164</v>
      </c>
      <c r="C192" s="83">
        <v>17498.36</v>
      </c>
      <c r="D192" s="83">
        <v>59826</v>
      </c>
      <c r="E192" s="83">
        <v>33518.15</v>
      </c>
      <c r="F192" s="216">
        <f t="shared" si="57"/>
        <v>0.56026058904155385</v>
      </c>
      <c r="G192" s="216">
        <f t="shared" si="56"/>
        <v>1.9155023670789719</v>
      </c>
    </row>
    <row r="193" spans="1:7">
      <c r="A193" s="28">
        <v>32</v>
      </c>
      <c r="B193" s="27" t="s">
        <v>165</v>
      </c>
      <c r="C193" s="89">
        <f>C194+C199+C206+C216+C218</f>
        <v>80045.06</v>
      </c>
      <c r="D193" s="89">
        <f>D194+D199+D206+D216+D218</f>
        <v>330594</v>
      </c>
      <c r="E193" s="89">
        <f>E194+E199+E206+E216+E218</f>
        <v>170937.16</v>
      </c>
      <c r="F193" s="45">
        <f t="shared" si="57"/>
        <v>0.51706068470692146</v>
      </c>
      <c r="G193" s="45">
        <f t="shared" si="56"/>
        <v>2.1355116730501544</v>
      </c>
    </row>
    <row r="194" spans="1:7">
      <c r="A194" s="28">
        <v>321</v>
      </c>
      <c r="B194" s="27" t="s">
        <v>166</v>
      </c>
      <c r="C194" s="89">
        <f t="shared" ref="C194" si="85">SUM(C195:C198)</f>
        <v>13156.28</v>
      </c>
      <c r="D194" s="89">
        <f t="shared" ref="D194:E194" si="86">SUM(D195:D198)</f>
        <v>117506</v>
      </c>
      <c r="E194" s="89">
        <f t="shared" si="86"/>
        <v>39006.409999999996</v>
      </c>
      <c r="F194" s="45">
        <f t="shared" si="57"/>
        <v>0.33195249604275523</v>
      </c>
      <c r="G194" s="45">
        <f t="shared" si="56"/>
        <v>2.9648510065155191</v>
      </c>
    </row>
    <row r="195" spans="1:7">
      <c r="A195" s="32">
        <v>3211</v>
      </c>
      <c r="B195" s="33" t="s">
        <v>167</v>
      </c>
      <c r="C195" s="83">
        <v>8251.16</v>
      </c>
      <c r="D195" s="83">
        <v>94861</v>
      </c>
      <c r="E195" s="83">
        <v>28579.17</v>
      </c>
      <c r="F195" s="216">
        <f t="shared" si="57"/>
        <v>0.30127418011616997</v>
      </c>
      <c r="G195" s="216">
        <f t="shared" si="56"/>
        <v>3.4636548073240609</v>
      </c>
    </row>
    <row r="196" spans="1:7">
      <c r="A196" s="32">
        <v>3212</v>
      </c>
      <c r="B196" s="33" t="s">
        <v>168</v>
      </c>
      <c r="C196" s="83">
        <v>413.15</v>
      </c>
      <c r="D196" s="83">
        <v>0</v>
      </c>
      <c r="E196" s="83">
        <v>0</v>
      </c>
      <c r="F196" s="216" t="e">
        <f t="shared" si="57"/>
        <v>#DIV/0!</v>
      </c>
      <c r="G196" s="216">
        <f t="shared" si="56"/>
        <v>0</v>
      </c>
    </row>
    <row r="197" spans="1:7">
      <c r="A197" s="32">
        <v>3213</v>
      </c>
      <c r="B197" s="33" t="s">
        <v>169</v>
      </c>
      <c r="C197" s="83">
        <v>4446.37</v>
      </c>
      <c r="D197" s="83">
        <v>22645</v>
      </c>
      <c r="E197" s="83">
        <v>9622.7900000000009</v>
      </c>
      <c r="F197" s="216">
        <f t="shared" si="57"/>
        <v>0.42494104658865095</v>
      </c>
      <c r="G197" s="216">
        <f t="shared" si="56"/>
        <v>2.1641901146328357</v>
      </c>
    </row>
    <row r="198" spans="1:7">
      <c r="A198" s="32">
        <v>3214</v>
      </c>
      <c r="B198" s="33" t="s">
        <v>170</v>
      </c>
      <c r="C198" s="83">
        <v>45.6</v>
      </c>
      <c r="D198" s="83">
        <v>0</v>
      </c>
      <c r="E198" s="83">
        <v>804.45</v>
      </c>
      <c r="F198" s="216" t="e">
        <f t="shared" si="57"/>
        <v>#DIV/0!</v>
      </c>
      <c r="G198" s="216">
        <f t="shared" si="56"/>
        <v>17.641447368421051</v>
      </c>
    </row>
    <row r="199" spans="1:7">
      <c r="A199" s="28">
        <v>322</v>
      </c>
      <c r="B199" s="27" t="s">
        <v>171</v>
      </c>
      <c r="C199" s="89">
        <f>SUM(C200:C205)</f>
        <v>1288.4599999999998</v>
      </c>
      <c r="D199" s="89">
        <f>SUM(D200:D205)</f>
        <v>13595</v>
      </c>
      <c r="E199" s="89">
        <f>SUM(E200:E205)</f>
        <v>616.29</v>
      </c>
      <c r="F199" s="45">
        <f t="shared" si="57"/>
        <v>4.533210739242368E-2</v>
      </c>
      <c r="G199" s="45">
        <f t="shared" si="56"/>
        <v>0.47831519798829614</v>
      </c>
    </row>
    <row r="200" spans="1:7">
      <c r="A200" s="32">
        <v>3221</v>
      </c>
      <c r="B200" s="33" t="s">
        <v>172</v>
      </c>
      <c r="C200" s="83">
        <v>1267.8599999999999</v>
      </c>
      <c r="D200" s="83">
        <v>13595</v>
      </c>
      <c r="E200" s="83">
        <v>241.65</v>
      </c>
      <c r="F200" s="216">
        <f t="shared" si="57"/>
        <v>1.7774917248988598E-2</v>
      </c>
      <c r="G200" s="216">
        <f t="shared" si="56"/>
        <v>0.19059675358478068</v>
      </c>
    </row>
    <row r="201" spans="1:7" hidden="1">
      <c r="A201" s="32">
        <v>3222</v>
      </c>
      <c r="B201" s="33" t="s">
        <v>173</v>
      </c>
      <c r="C201" s="83">
        <v>0</v>
      </c>
      <c r="D201" s="83"/>
      <c r="E201" s="83"/>
      <c r="F201" s="216" t="e">
        <f t="shared" si="57"/>
        <v>#DIV/0!</v>
      </c>
      <c r="G201" s="216" t="e">
        <f t="shared" si="56"/>
        <v>#DIV/0!</v>
      </c>
    </row>
    <row r="202" spans="1:7" hidden="1">
      <c r="A202" s="32">
        <v>3223</v>
      </c>
      <c r="B202" s="33" t="s">
        <v>174</v>
      </c>
      <c r="C202" s="83"/>
      <c r="D202" s="83"/>
      <c r="E202" s="83"/>
      <c r="F202" s="216" t="e">
        <f t="shared" si="57"/>
        <v>#DIV/0!</v>
      </c>
      <c r="G202" s="216" t="e">
        <f t="shared" si="56"/>
        <v>#DIV/0!</v>
      </c>
    </row>
    <row r="203" spans="1:7" ht="15.75" customHeight="1">
      <c r="A203" s="32">
        <v>3224</v>
      </c>
      <c r="B203" s="56" t="s">
        <v>175</v>
      </c>
      <c r="C203" s="83">
        <v>20.6</v>
      </c>
      <c r="D203" s="83">
        <v>0</v>
      </c>
      <c r="E203" s="83">
        <v>135.38</v>
      </c>
      <c r="F203" s="216" t="e">
        <f t="shared" si="57"/>
        <v>#DIV/0!</v>
      </c>
      <c r="G203" s="216">
        <f t="shared" si="56"/>
        <v>6.5718446601941745</v>
      </c>
    </row>
    <row r="204" spans="1:7" ht="15.75" customHeight="1">
      <c r="A204" s="32">
        <v>3225</v>
      </c>
      <c r="B204" s="56" t="s">
        <v>331</v>
      </c>
      <c r="C204" s="83">
        <v>0</v>
      </c>
      <c r="D204" s="83">
        <v>0</v>
      </c>
      <c r="E204" s="83">
        <v>239.26</v>
      </c>
      <c r="F204" s="216" t="e">
        <f t="shared" si="57"/>
        <v>#DIV/0!</v>
      </c>
      <c r="G204" s="216" t="e">
        <f t="shared" si="56"/>
        <v>#DIV/0!</v>
      </c>
    </row>
    <row r="205" spans="1:7" hidden="1">
      <c r="A205" s="32">
        <v>3227</v>
      </c>
      <c r="B205" s="33" t="s">
        <v>176</v>
      </c>
      <c r="C205" s="83"/>
      <c r="D205" s="83"/>
      <c r="E205" s="83"/>
      <c r="F205" s="45" t="e">
        <f t="shared" si="57"/>
        <v>#DIV/0!</v>
      </c>
      <c r="G205" s="45" t="e">
        <f t="shared" si="56"/>
        <v>#DIV/0!</v>
      </c>
    </row>
    <row r="206" spans="1:7">
      <c r="A206" s="28">
        <v>323</v>
      </c>
      <c r="B206" s="27" t="s">
        <v>177</v>
      </c>
      <c r="C206" s="89">
        <f t="shared" ref="C206" si="87">SUM(C207:C215)</f>
        <v>39474.75</v>
      </c>
      <c r="D206" s="89">
        <f t="shared" ref="D206:E206" si="88">SUM(D207:D215)</f>
        <v>143677</v>
      </c>
      <c r="E206" s="89">
        <f t="shared" si="88"/>
        <v>80350.95</v>
      </c>
      <c r="F206" s="45">
        <f t="shared" si="57"/>
        <v>0.5592471307168162</v>
      </c>
      <c r="G206" s="45">
        <f t="shared" ref="G206:G271" si="89">E206/C206</f>
        <v>2.035502441434081</v>
      </c>
    </row>
    <row r="207" spans="1:7">
      <c r="A207" s="32">
        <v>3231</v>
      </c>
      <c r="B207" s="33" t="s">
        <v>178</v>
      </c>
      <c r="C207" s="83">
        <v>261.02999999999997</v>
      </c>
      <c r="D207" s="83">
        <v>0</v>
      </c>
      <c r="E207" s="83">
        <v>8008.47</v>
      </c>
      <c r="F207" s="216" t="e">
        <f t="shared" ref="F207:F272" si="90">E207/D207</f>
        <v>#DIV/0!</v>
      </c>
      <c r="G207" s="216">
        <f t="shared" si="89"/>
        <v>30.680266636018853</v>
      </c>
    </row>
    <row r="208" spans="1:7">
      <c r="A208" s="32">
        <v>3232</v>
      </c>
      <c r="B208" s="33" t="s">
        <v>179</v>
      </c>
      <c r="C208" s="83">
        <v>357.5</v>
      </c>
      <c r="D208" s="83">
        <v>0</v>
      </c>
      <c r="E208" s="83">
        <v>262.5</v>
      </c>
      <c r="F208" s="216" t="e">
        <f t="shared" si="90"/>
        <v>#DIV/0!</v>
      </c>
      <c r="G208" s="216">
        <f t="shared" si="89"/>
        <v>0.73426573426573427</v>
      </c>
    </row>
    <row r="209" spans="1:7">
      <c r="A209" s="32">
        <v>3233</v>
      </c>
      <c r="B209" s="33" t="s">
        <v>180</v>
      </c>
      <c r="C209" s="83">
        <v>3670.77</v>
      </c>
      <c r="D209" s="83">
        <v>19551</v>
      </c>
      <c r="E209" s="83">
        <v>5408.95</v>
      </c>
      <c r="F209" s="216">
        <f t="shared" si="90"/>
        <v>0.27665848294204898</v>
      </c>
      <c r="G209" s="216">
        <f t="shared" si="89"/>
        <v>1.473519179899585</v>
      </c>
    </row>
    <row r="210" spans="1:7">
      <c r="A210" s="32">
        <v>3234</v>
      </c>
      <c r="B210" s="33" t="s">
        <v>181</v>
      </c>
      <c r="C210" s="83">
        <v>0</v>
      </c>
      <c r="D210" s="83">
        <v>498</v>
      </c>
      <c r="E210" s="83">
        <v>0</v>
      </c>
      <c r="F210" s="216">
        <f t="shared" si="90"/>
        <v>0</v>
      </c>
      <c r="G210" s="216" t="e">
        <f t="shared" si="89"/>
        <v>#DIV/0!</v>
      </c>
    </row>
    <row r="211" spans="1:7">
      <c r="A211" s="32">
        <v>3235</v>
      </c>
      <c r="B211" s="33" t="s">
        <v>182</v>
      </c>
      <c r="C211" s="83">
        <v>6478.13</v>
      </c>
      <c r="D211" s="83">
        <v>0</v>
      </c>
      <c r="E211" s="83">
        <v>4826.79</v>
      </c>
      <c r="F211" s="216" t="e">
        <f t="shared" si="90"/>
        <v>#DIV/0!</v>
      </c>
      <c r="G211" s="216">
        <f t="shared" si="89"/>
        <v>0.74509001826144272</v>
      </c>
    </row>
    <row r="212" spans="1:7" hidden="1">
      <c r="A212" s="32">
        <v>3236</v>
      </c>
      <c r="B212" s="33" t="s">
        <v>183</v>
      </c>
      <c r="C212" s="83">
        <v>0</v>
      </c>
      <c r="D212" s="83">
        <v>0</v>
      </c>
      <c r="E212" s="83">
        <v>0</v>
      </c>
      <c r="F212" s="216" t="e">
        <f t="shared" si="90"/>
        <v>#DIV/0!</v>
      </c>
      <c r="G212" s="216" t="e">
        <f t="shared" si="89"/>
        <v>#DIV/0!</v>
      </c>
    </row>
    <row r="213" spans="1:7">
      <c r="A213" s="32">
        <v>3237</v>
      </c>
      <c r="B213" s="33" t="s">
        <v>184</v>
      </c>
      <c r="C213" s="83">
        <v>18736.02</v>
      </c>
      <c r="D213" s="83">
        <v>96556</v>
      </c>
      <c r="E213" s="83">
        <v>49928.54</v>
      </c>
      <c r="F213" s="216">
        <f t="shared" si="90"/>
        <v>0.51709412154604584</v>
      </c>
      <c r="G213" s="216">
        <f t="shared" si="89"/>
        <v>2.6648423731400799</v>
      </c>
    </row>
    <row r="214" spans="1:7">
      <c r="A214" s="32">
        <v>3238</v>
      </c>
      <c r="B214" s="33" t="s">
        <v>185</v>
      </c>
      <c r="C214" s="83">
        <v>145.59</v>
      </c>
      <c r="D214" s="83">
        <v>0</v>
      </c>
      <c r="E214" s="83">
        <v>204.18</v>
      </c>
      <c r="F214" s="216" t="e">
        <f t="shared" si="90"/>
        <v>#DIV/0!</v>
      </c>
      <c r="G214" s="216">
        <f t="shared" si="89"/>
        <v>1.4024314856789615</v>
      </c>
    </row>
    <row r="215" spans="1:7">
      <c r="A215" s="32">
        <v>3239</v>
      </c>
      <c r="B215" s="33" t="s">
        <v>186</v>
      </c>
      <c r="C215" s="83">
        <v>9825.7099999999991</v>
      </c>
      <c r="D215" s="83">
        <v>27072</v>
      </c>
      <c r="E215" s="83">
        <v>11711.52</v>
      </c>
      <c r="F215" s="216">
        <f t="shared" si="90"/>
        <v>0.43260638297872345</v>
      </c>
      <c r="G215" s="216">
        <f t="shared" si="89"/>
        <v>1.1919260796420821</v>
      </c>
    </row>
    <row r="216" spans="1:7" s="51" customFormat="1">
      <c r="A216" s="28">
        <v>324</v>
      </c>
      <c r="B216" s="27" t="s">
        <v>187</v>
      </c>
      <c r="C216" s="89">
        <f t="shared" ref="C216:E216" si="91">C217</f>
        <v>2315.15</v>
      </c>
      <c r="D216" s="89">
        <f t="shared" si="91"/>
        <v>20513</v>
      </c>
      <c r="E216" s="89">
        <f t="shared" si="91"/>
        <v>8582.27</v>
      </c>
      <c r="F216" s="45">
        <f t="shared" si="90"/>
        <v>0.41838200165748551</v>
      </c>
      <c r="G216" s="45">
        <f t="shared" si="89"/>
        <v>3.7070038658402265</v>
      </c>
    </row>
    <row r="217" spans="1:7">
      <c r="A217" s="32">
        <v>3241</v>
      </c>
      <c r="B217" s="33" t="s">
        <v>187</v>
      </c>
      <c r="C217" s="83">
        <v>2315.15</v>
      </c>
      <c r="D217" s="83">
        <v>20513</v>
      </c>
      <c r="E217" s="83">
        <v>8582.27</v>
      </c>
      <c r="F217" s="216">
        <f t="shared" si="90"/>
        <v>0.41838200165748551</v>
      </c>
      <c r="G217" s="216">
        <f t="shared" si="89"/>
        <v>3.7070038658402265</v>
      </c>
    </row>
    <row r="218" spans="1:7">
      <c r="A218" s="28">
        <v>329</v>
      </c>
      <c r="B218" s="27" t="s">
        <v>188</v>
      </c>
      <c r="C218" s="89">
        <f t="shared" ref="C218" si="92">SUM(C219:C224)</f>
        <v>23810.420000000006</v>
      </c>
      <c r="D218" s="89">
        <f t="shared" ref="D218:E218" si="93">SUM(D219:D224)</f>
        <v>35303</v>
      </c>
      <c r="E218" s="89">
        <f t="shared" si="93"/>
        <v>42381.24</v>
      </c>
      <c r="F218" s="45">
        <f t="shared" si="90"/>
        <v>1.2004996742486473</v>
      </c>
      <c r="G218" s="45">
        <f t="shared" si="89"/>
        <v>1.7799450828670804</v>
      </c>
    </row>
    <row r="219" spans="1:7" hidden="1">
      <c r="A219" s="32">
        <v>3292</v>
      </c>
      <c r="B219" s="33" t="s">
        <v>189</v>
      </c>
      <c r="C219" s="83">
        <v>0</v>
      </c>
      <c r="D219" s="83">
        <v>0</v>
      </c>
      <c r="E219" s="83">
        <v>0</v>
      </c>
      <c r="F219" s="45" t="e">
        <f t="shared" si="90"/>
        <v>#DIV/0!</v>
      </c>
      <c r="G219" s="45" t="e">
        <f t="shared" si="89"/>
        <v>#DIV/0!</v>
      </c>
    </row>
    <row r="220" spans="1:7">
      <c r="A220" s="32">
        <v>3293</v>
      </c>
      <c r="B220" s="33" t="s">
        <v>190</v>
      </c>
      <c r="C220" s="83">
        <v>9957.9500000000007</v>
      </c>
      <c r="D220" s="83">
        <v>17236</v>
      </c>
      <c r="E220" s="83">
        <v>21504.89</v>
      </c>
      <c r="F220" s="216">
        <f t="shared" si="90"/>
        <v>1.2476728939429103</v>
      </c>
      <c r="G220" s="216">
        <f t="shared" si="89"/>
        <v>2.1595699918155842</v>
      </c>
    </row>
    <row r="221" spans="1:7">
      <c r="A221" s="32">
        <v>3294</v>
      </c>
      <c r="B221" s="33" t="s">
        <v>191</v>
      </c>
      <c r="C221" s="83">
        <v>8799.85</v>
      </c>
      <c r="D221" s="83">
        <v>0</v>
      </c>
      <c r="E221" s="83">
        <v>12140.7</v>
      </c>
      <c r="F221" s="216" t="e">
        <f t="shared" si="90"/>
        <v>#DIV/0!</v>
      </c>
      <c r="G221" s="216">
        <f t="shared" si="89"/>
        <v>1.3796485167360808</v>
      </c>
    </row>
    <row r="222" spans="1:7">
      <c r="A222" s="32">
        <v>3295</v>
      </c>
      <c r="B222" s="33" t="s">
        <v>192</v>
      </c>
      <c r="C222" s="83">
        <v>66.36</v>
      </c>
      <c r="D222" s="83">
        <v>0</v>
      </c>
      <c r="E222" s="83">
        <v>270.25</v>
      </c>
      <c r="F222" s="216" t="e">
        <f t="shared" si="90"/>
        <v>#DIV/0!</v>
      </c>
      <c r="G222" s="216">
        <f t="shared" si="89"/>
        <v>4.0724834237492464</v>
      </c>
    </row>
    <row r="223" spans="1:7" hidden="1">
      <c r="A223" s="32">
        <v>3296</v>
      </c>
      <c r="B223" s="33" t="s">
        <v>193</v>
      </c>
      <c r="C223" s="83">
        <v>0</v>
      </c>
      <c r="D223" s="83"/>
      <c r="E223" s="83"/>
      <c r="F223" s="216" t="e">
        <f t="shared" si="90"/>
        <v>#DIV/0!</v>
      </c>
      <c r="G223" s="216" t="e">
        <f t="shared" si="89"/>
        <v>#DIV/0!</v>
      </c>
    </row>
    <row r="224" spans="1:7">
      <c r="A224" s="32">
        <v>3299</v>
      </c>
      <c r="B224" s="33" t="s">
        <v>188</v>
      </c>
      <c r="C224" s="83">
        <v>4986.26</v>
      </c>
      <c r="D224" s="83">
        <v>18067</v>
      </c>
      <c r="E224" s="83">
        <v>8465.4</v>
      </c>
      <c r="F224" s="216">
        <f t="shared" si="90"/>
        <v>0.46855593070238555</v>
      </c>
      <c r="G224" s="216">
        <f t="shared" si="89"/>
        <v>1.6977454043712119</v>
      </c>
    </row>
    <row r="225" spans="1:7">
      <c r="A225" s="28">
        <v>34</v>
      </c>
      <c r="B225" s="27" t="s">
        <v>194</v>
      </c>
      <c r="C225" s="89">
        <f t="shared" ref="C225:E225" si="94">C226</f>
        <v>487.26</v>
      </c>
      <c r="D225" s="89">
        <f t="shared" si="94"/>
        <v>0</v>
      </c>
      <c r="E225" s="89">
        <f t="shared" si="94"/>
        <v>473.82</v>
      </c>
      <c r="F225" s="45" t="e">
        <f t="shared" si="90"/>
        <v>#DIV/0!</v>
      </c>
      <c r="G225" s="45">
        <f t="shared" si="89"/>
        <v>0.97241719000123139</v>
      </c>
    </row>
    <row r="226" spans="1:7">
      <c r="A226" s="28">
        <v>343</v>
      </c>
      <c r="B226" s="27" t="s">
        <v>195</v>
      </c>
      <c r="C226" s="89">
        <f t="shared" ref="C226:D226" si="95">SUM(C227:C229)</f>
        <v>487.26</v>
      </c>
      <c r="D226" s="89">
        <f t="shared" si="95"/>
        <v>0</v>
      </c>
      <c r="E226" s="89">
        <f>SUM(E227:E229)</f>
        <v>473.82</v>
      </c>
      <c r="F226" s="45" t="e">
        <f t="shared" si="90"/>
        <v>#DIV/0!</v>
      </c>
      <c r="G226" s="45">
        <f t="shared" si="89"/>
        <v>0.97241719000123139</v>
      </c>
    </row>
    <row r="227" spans="1:7" ht="16.5" customHeight="1">
      <c r="A227" s="32">
        <v>3431</v>
      </c>
      <c r="B227" s="33" t="s">
        <v>196</v>
      </c>
      <c r="C227" s="83">
        <v>478.94</v>
      </c>
      <c r="D227" s="83">
        <v>0</v>
      </c>
      <c r="E227" s="83">
        <v>165.06</v>
      </c>
      <c r="F227" s="216" t="e">
        <f t="shared" si="90"/>
        <v>#DIV/0!</v>
      </c>
      <c r="G227" s="216">
        <f t="shared" si="89"/>
        <v>0.34463607132417423</v>
      </c>
    </row>
    <row r="228" spans="1:7">
      <c r="A228" s="32">
        <v>3432</v>
      </c>
      <c r="B228" s="33" t="s">
        <v>197</v>
      </c>
      <c r="C228" s="83">
        <v>8.1999999999999993</v>
      </c>
      <c r="D228" s="83">
        <v>0</v>
      </c>
      <c r="E228" s="83">
        <v>304.38</v>
      </c>
      <c r="F228" s="216" t="e">
        <f t="shared" si="90"/>
        <v>#DIV/0!</v>
      </c>
      <c r="G228" s="216">
        <f t="shared" si="89"/>
        <v>37.119512195121956</v>
      </c>
    </row>
    <row r="229" spans="1:7">
      <c r="A229" s="32">
        <v>3433</v>
      </c>
      <c r="B229" s="33" t="s">
        <v>198</v>
      </c>
      <c r="C229" s="83">
        <v>0.12</v>
      </c>
      <c r="D229" s="83">
        <v>0</v>
      </c>
      <c r="E229" s="83">
        <v>4.38</v>
      </c>
      <c r="F229" s="216" t="e">
        <f t="shared" si="90"/>
        <v>#DIV/0!</v>
      </c>
      <c r="G229" s="216">
        <f t="shared" si="89"/>
        <v>36.5</v>
      </c>
    </row>
    <row r="230" spans="1:7" s="51" customFormat="1">
      <c r="A230" s="28">
        <v>36</v>
      </c>
      <c r="B230" s="27" t="s">
        <v>200</v>
      </c>
      <c r="C230" s="89">
        <f t="shared" ref="C230:E231" si="96">C231</f>
        <v>6460.84</v>
      </c>
      <c r="D230" s="89">
        <f t="shared" si="96"/>
        <v>0</v>
      </c>
      <c r="E230" s="89">
        <f t="shared" si="96"/>
        <v>14837.09</v>
      </c>
      <c r="F230" s="45" t="e">
        <f t="shared" si="90"/>
        <v>#DIV/0!</v>
      </c>
      <c r="G230" s="45">
        <f t="shared" si="89"/>
        <v>2.2964645464057303</v>
      </c>
    </row>
    <row r="231" spans="1:7" s="51" customFormat="1">
      <c r="A231" s="28">
        <v>369</v>
      </c>
      <c r="B231" s="27" t="s">
        <v>202</v>
      </c>
      <c r="C231" s="89">
        <f t="shared" si="96"/>
        <v>6460.84</v>
      </c>
      <c r="D231" s="89">
        <f t="shared" si="96"/>
        <v>0</v>
      </c>
      <c r="E231" s="89">
        <f t="shared" si="96"/>
        <v>14837.09</v>
      </c>
      <c r="F231" s="45" t="e">
        <f t="shared" si="90"/>
        <v>#DIV/0!</v>
      </c>
      <c r="G231" s="45">
        <f t="shared" si="89"/>
        <v>2.2964645464057303</v>
      </c>
    </row>
    <row r="232" spans="1:7">
      <c r="A232" s="32">
        <v>3691</v>
      </c>
      <c r="B232" s="33" t="s">
        <v>202</v>
      </c>
      <c r="C232" s="83">
        <v>6460.84</v>
      </c>
      <c r="D232" s="83">
        <v>0</v>
      </c>
      <c r="E232" s="83">
        <v>14837.09</v>
      </c>
      <c r="F232" s="216" t="e">
        <f t="shared" si="90"/>
        <v>#DIV/0!</v>
      </c>
      <c r="G232" s="216">
        <f t="shared" si="89"/>
        <v>2.2964645464057303</v>
      </c>
    </row>
    <row r="233" spans="1:7" ht="30">
      <c r="A233" s="23">
        <v>37</v>
      </c>
      <c r="B233" s="23" t="s">
        <v>204</v>
      </c>
      <c r="C233" s="89">
        <f t="shared" ref="C233:E233" si="97">C234</f>
        <v>230.57</v>
      </c>
      <c r="D233" s="89">
        <f t="shared" si="97"/>
        <v>0</v>
      </c>
      <c r="E233" s="89">
        <f t="shared" si="97"/>
        <v>1405.49</v>
      </c>
      <c r="F233" s="45" t="e">
        <f t="shared" si="90"/>
        <v>#DIV/0!</v>
      </c>
      <c r="G233" s="45">
        <f t="shared" si="89"/>
        <v>6.0957193043327411</v>
      </c>
    </row>
    <row r="234" spans="1:7" ht="30">
      <c r="A234" s="23">
        <v>372</v>
      </c>
      <c r="B234" s="23" t="s">
        <v>204</v>
      </c>
      <c r="C234" s="89">
        <f t="shared" ref="C234" si="98">C235+C236</f>
        <v>230.57</v>
      </c>
      <c r="D234" s="89">
        <f t="shared" ref="D234:E234" si="99">D235+D236</f>
        <v>0</v>
      </c>
      <c r="E234" s="89">
        <f t="shared" si="99"/>
        <v>1405.49</v>
      </c>
      <c r="F234" s="45" t="e">
        <f t="shared" si="90"/>
        <v>#DIV/0!</v>
      </c>
      <c r="G234" s="45">
        <f t="shared" si="89"/>
        <v>6.0957193043327411</v>
      </c>
    </row>
    <row r="235" spans="1:7" hidden="1">
      <c r="A235" s="30">
        <v>3721</v>
      </c>
      <c r="B235" s="30" t="s">
        <v>205</v>
      </c>
      <c r="C235" s="83">
        <v>0</v>
      </c>
      <c r="D235" s="83">
        <v>0</v>
      </c>
      <c r="E235" s="83">
        <v>0</v>
      </c>
      <c r="F235" s="45" t="e">
        <f t="shared" si="90"/>
        <v>#DIV/0!</v>
      </c>
      <c r="G235" s="45" t="e">
        <f t="shared" si="89"/>
        <v>#DIV/0!</v>
      </c>
    </row>
    <row r="236" spans="1:7">
      <c r="A236" s="30">
        <v>3722</v>
      </c>
      <c r="B236" s="30" t="s">
        <v>329</v>
      </c>
      <c r="C236" s="83">
        <v>230.57</v>
      </c>
      <c r="D236" s="83">
        <v>0</v>
      </c>
      <c r="E236" s="83">
        <v>1405.49</v>
      </c>
      <c r="F236" s="216" t="e">
        <f t="shared" si="90"/>
        <v>#DIV/0!</v>
      </c>
      <c r="G236" s="216">
        <f t="shared" si="89"/>
        <v>6.0957193043327411</v>
      </c>
    </row>
    <row r="237" spans="1:7">
      <c r="A237" s="28">
        <v>38</v>
      </c>
      <c r="B237" s="27" t="s">
        <v>206</v>
      </c>
      <c r="C237" s="89">
        <f t="shared" ref="C237:E237" si="100">C238</f>
        <v>1451.25</v>
      </c>
      <c r="D237" s="89">
        <f t="shared" si="100"/>
        <v>0</v>
      </c>
      <c r="E237" s="89">
        <f t="shared" si="100"/>
        <v>0</v>
      </c>
      <c r="F237" s="45" t="e">
        <f t="shared" si="90"/>
        <v>#DIV/0!</v>
      </c>
      <c r="G237" s="45">
        <f t="shared" si="89"/>
        <v>0</v>
      </c>
    </row>
    <row r="238" spans="1:7">
      <c r="A238" s="28">
        <v>381</v>
      </c>
      <c r="B238" s="27" t="s">
        <v>123</v>
      </c>
      <c r="C238" s="89">
        <f t="shared" ref="C238" si="101">C239+C240</f>
        <v>1451.25</v>
      </c>
      <c r="D238" s="89">
        <f t="shared" ref="D238:E238" si="102">D239+D240</f>
        <v>0</v>
      </c>
      <c r="E238" s="89">
        <f t="shared" si="102"/>
        <v>0</v>
      </c>
      <c r="F238" s="45" t="e">
        <f t="shared" si="90"/>
        <v>#DIV/0!</v>
      </c>
      <c r="G238" s="45">
        <f t="shared" si="89"/>
        <v>0</v>
      </c>
    </row>
    <row r="239" spans="1:7" s="50" customFormat="1">
      <c r="A239" s="52">
        <v>3811</v>
      </c>
      <c r="B239" s="53" t="s">
        <v>207</v>
      </c>
      <c r="C239" s="84">
        <v>1451.25</v>
      </c>
      <c r="D239" s="84">
        <v>0</v>
      </c>
      <c r="E239" s="84">
        <v>0</v>
      </c>
      <c r="F239" s="45" t="e">
        <f t="shared" si="90"/>
        <v>#DIV/0!</v>
      </c>
      <c r="G239" s="45">
        <f t="shared" si="89"/>
        <v>0</v>
      </c>
    </row>
    <row r="240" spans="1:7" s="50" customFormat="1" hidden="1">
      <c r="A240" s="52">
        <v>3812</v>
      </c>
      <c r="B240" s="53" t="s">
        <v>208</v>
      </c>
      <c r="C240" s="84">
        <v>0</v>
      </c>
      <c r="D240" s="84">
        <v>0</v>
      </c>
      <c r="E240" s="84">
        <v>0</v>
      </c>
      <c r="F240" s="45" t="e">
        <f t="shared" si="90"/>
        <v>#DIV/0!</v>
      </c>
      <c r="G240" s="45" t="e">
        <f t="shared" si="89"/>
        <v>#DIV/0!</v>
      </c>
    </row>
    <row r="241" spans="1:7">
      <c r="A241" s="28">
        <v>4</v>
      </c>
      <c r="B241" s="27" t="s">
        <v>210</v>
      </c>
      <c r="C241" s="89">
        <f t="shared" ref="C241" si="103">C242+C246</f>
        <v>0</v>
      </c>
      <c r="D241" s="89">
        <f t="shared" ref="D241:E241" si="104">D242+D246</f>
        <v>21824</v>
      </c>
      <c r="E241" s="89">
        <f t="shared" si="104"/>
        <v>1239.99</v>
      </c>
      <c r="F241" s="45">
        <f t="shared" si="90"/>
        <v>5.6817723607038122E-2</v>
      </c>
      <c r="G241" s="45" t="e">
        <f t="shared" si="89"/>
        <v>#DIV/0!</v>
      </c>
    </row>
    <row r="242" spans="1:7" hidden="1">
      <c r="A242" s="28">
        <v>41</v>
      </c>
      <c r="B242" s="27" t="s">
        <v>242</v>
      </c>
      <c r="C242" s="89">
        <f t="shared" ref="C242:E242" si="105">C243</f>
        <v>0</v>
      </c>
      <c r="D242" s="89">
        <f t="shared" si="105"/>
        <v>0</v>
      </c>
      <c r="E242" s="89">
        <f t="shared" si="105"/>
        <v>0</v>
      </c>
      <c r="F242" s="45" t="e">
        <f t="shared" si="90"/>
        <v>#DIV/0!</v>
      </c>
      <c r="G242" s="45" t="e">
        <f t="shared" si="89"/>
        <v>#DIV/0!</v>
      </c>
    </row>
    <row r="243" spans="1:7" hidden="1">
      <c r="A243" s="28">
        <v>412</v>
      </c>
      <c r="B243" s="27" t="s">
        <v>212</v>
      </c>
      <c r="C243" s="89">
        <f t="shared" ref="C243" si="106">SUM(C244:C245)</f>
        <v>0</v>
      </c>
      <c r="D243" s="89">
        <f t="shared" ref="D243:E243" si="107">SUM(D244:D245)</f>
        <v>0</v>
      </c>
      <c r="E243" s="89">
        <f t="shared" si="107"/>
        <v>0</v>
      </c>
      <c r="F243" s="45" t="e">
        <f t="shared" si="90"/>
        <v>#DIV/0!</v>
      </c>
      <c r="G243" s="45" t="e">
        <f t="shared" si="89"/>
        <v>#DIV/0!</v>
      </c>
    </row>
    <row r="244" spans="1:7" hidden="1">
      <c r="A244" s="32">
        <v>4123</v>
      </c>
      <c r="B244" s="33" t="s">
        <v>213</v>
      </c>
      <c r="C244" s="83">
        <v>0</v>
      </c>
      <c r="D244" s="83">
        <v>0</v>
      </c>
      <c r="E244" s="83">
        <v>0</v>
      </c>
      <c r="F244" s="45" t="e">
        <f t="shared" si="90"/>
        <v>#DIV/0!</v>
      </c>
      <c r="G244" s="45" t="e">
        <f t="shared" si="89"/>
        <v>#DIV/0!</v>
      </c>
    </row>
    <row r="245" spans="1:7" hidden="1">
      <c r="A245" s="32">
        <v>4124</v>
      </c>
      <c r="B245" s="33" t="s">
        <v>243</v>
      </c>
      <c r="C245" s="83">
        <v>0</v>
      </c>
      <c r="D245" s="83">
        <v>0</v>
      </c>
      <c r="E245" s="83">
        <v>0</v>
      </c>
      <c r="F245" s="45" t="e">
        <f t="shared" si="90"/>
        <v>#DIV/0!</v>
      </c>
      <c r="G245" s="45" t="e">
        <f t="shared" si="89"/>
        <v>#DIV/0!</v>
      </c>
    </row>
    <row r="246" spans="1:7">
      <c r="A246" s="28">
        <v>42</v>
      </c>
      <c r="B246" s="27" t="s">
        <v>215</v>
      </c>
      <c r="C246" s="89">
        <f t="shared" ref="C246" si="108">C247+C255+C257+C259</f>
        <v>0</v>
      </c>
      <c r="D246" s="89">
        <f t="shared" ref="D246:E246" si="109">D247+D255+D257+D259</f>
        <v>21824</v>
      </c>
      <c r="E246" s="89">
        <f t="shared" si="109"/>
        <v>1239.99</v>
      </c>
      <c r="F246" s="45">
        <f t="shared" si="90"/>
        <v>5.6817723607038122E-2</v>
      </c>
      <c r="G246" s="45" t="e">
        <f t="shared" si="89"/>
        <v>#DIV/0!</v>
      </c>
    </row>
    <row r="247" spans="1:7">
      <c r="A247" s="28">
        <v>422</v>
      </c>
      <c r="B247" s="27" t="s">
        <v>216</v>
      </c>
      <c r="C247" s="89">
        <f t="shared" ref="C247" si="110">SUM(C248:C254)</f>
        <v>0</v>
      </c>
      <c r="D247" s="89">
        <f t="shared" ref="D247:E247" si="111">SUM(D248:D254)</f>
        <v>21824</v>
      </c>
      <c r="E247" s="89">
        <f t="shared" si="111"/>
        <v>1239.99</v>
      </c>
      <c r="F247" s="45">
        <f t="shared" si="90"/>
        <v>5.6817723607038122E-2</v>
      </c>
      <c r="G247" s="45" t="e">
        <f t="shared" si="89"/>
        <v>#DIV/0!</v>
      </c>
    </row>
    <row r="248" spans="1:7">
      <c r="A248" s="32">
        <v>4221</v>
      </c>
      <c r="B248" s="33" t="s">
        <v>217</v>
      </c>
      <c r="C248" s="83">
        <v>0</v>
      </c>
      <c r="D248" s="83">
        <v>19183</v>
      </c>
      <c r="E248" s="83">
        <v>0</v>
      </c>
      <c r="F248" s="216">
        <f t="shared" si="90"/>
        <v>0</v>
      </c>
      <c r="G248" s="216" t="e">
        <f t="shared" si="89"/>
        <v>#DIV/0!</v>
      </c>
    </row>
    <row r="249" spans="1:7">
      <c r="A249" s="32">
        <v>4222</v>
      </c>
      <c r="B249" s="33" t="s">
        <v>218</v>
      </c>
      <c r="C249" s="83">
        <v>0</v>
      </c>
      <c r="D249" s="83">
        <v>2641</v>
      </c>
      <c r="E249" s="83">
        <v>0</v>
      </c>
      <c r="F249" s="216">
        <f t="shared" si="90"/>
        <v>0</v>
      </c>
      <c r="G249" s="216" t="e">
        <f t="shared" si="89"/>
        <v>#DIV/0!</v>
      </c>
    </row>
    <row r="250" spans="1:7" hidden="1">
      <c r="A250" s="32">
        <v>4223</v>
      </c>
      <c r="B250" s="33" t="s">
        <v>219</v>
      </c>
      <c r="C250" s="83"/>
      <c r="D250" s="83"/>
      <c r="E250" s="83"/>
      <c r="F250" s="216" t="e">
        <f t="shared" si="90"/>
        <v>#DIV/0!</v>
      </c>
      <c r="G250" s="216" t="e">
        <f t="shared" si="89"/>
        <v>#DIV/0!</v>
      </c>
    </row>
    <row r="251" spans="1:7" hidden="1">
      <c r="A251" s="32">
        <v>4224</v>
      </c>
      <c r="B251" s="33" t="s">
        <v>220</v>
      </c>
      <c r="C251" s="83">
        <v>0</v>
      </c>
      <c r="D251" s="83"/>
      <c r="E251" s="83">
        <v>0</v>
      </c>
      <c r="F251" s="216" t="e">
        <f t="shared" si="90"/>
        <v>#DIV/0!</v>
      </c>
      <c r="G251" s="216" t="e">
        <f t="shared" si="89"/>
        <v>#DIV/0!</v>
      </c>
    </row>
    <row r="252" spans="1:7" hidden="1">
      <c r="A252" s="32">
        <v>4225</v>
      </c>
      <c r="B252" s="33" t="s">
        <v>221</v>
      </c>
      <c r="C252" s="83">
        <v>0</v>
      </c>
      <c r="D252" s="83"/>
      <c r="E252" s="83">
        <v>0</v>
      </c>
      <c r="F252" s="216" t="e">
        <f t="shared" si="90"/>
        <v>#DIV/0!</v>
      </c>
      <c r="G252" s="216" t="e">
        <f t="shared" si="89"/>
        <v>#DIV/0!</v>
      </c>
    </row>
    <row r="253" spans="1:7">
      <c r="A253" s="32">
        <v>4226</v>
      </c>
      <c r="B253" s="33" t="s">
        <v>456</v>
      </c>
      <c r="C253" s="83">
        <v>0</v>
      </c>
      <c r="D253" s="83">
        <v>0</v>
      </c>
      <c r="E253" s="83">
        <v>1239.99</v>
      </c>
      <c r="F253" s="216" t="e">
        <f t="shared" si="90"/>
        <v>#DIV/0!</v>
      </c>
      <c r="G253" s="216" t="e">
        <f t="shared" si="89"/>
        <v>#DIV/0!</v>
      </c>
    </row>
    <row r="254" spans="1:7" hidden="1">
      <c r="A254" s="32">
        <v>4227</v>
      </c>
      <c r="B254" s="33" t="s">
        <v>222</v>
      </c>
      <c r="C254" s="83">
        <v>0</v>
      </c>
      <c r="D254" s="83"/>
      <c r="E254" s="83">
        <v>0</v>
      </c>
      <c r="F254" s="45" t="e">
        <f t="shared" si="90"/>
        <v>#DIV/0!</v>
      </c>
      <c r="G254" s="45" t="e">
        <f t="shared" si="89"/>
        <v>#DIV/0!</v>
      </c>
    </row>
    <row r="255" spans="1:7" hidden="1">
      <c r="A255" s="36">
        <v>423</v>
      </c>
      <c r="B255" s="27" t="s">
        <v>244</v>
      </c>
      <c r="C255" s="89">
        <f t="shared" ref="C255:E255" si="112">SUM(C256)</f>
        <v>0</v>
      </c>
      <c r="D255" s="89">
        <f t="shared" si="112"/>
        <v>0</v>
      </c>
      <c r="E255" s="89">
        <f t="shared" si="112"/>
        <v>0</v>
      </c>
      <c r="F255" s="45" t="e">
        <f t="shared" si="90"/>
        <v>#DIV/0!</v>
      </c>
      <c r="G255" s="45" t="e">
        <f t="shared" si="89"/>
        <v>#DIV/0!</v>
      </c>
    </row>
    <row r="256" spans="1:7" s="50" customFormat="1" hidden="1">
      <c r="A256" s="71">
        <v>4231</v>
      </c>
      <c r="B256" s="53" t="s">
        <v>224</v>
      </c>
      <c r="C256" s="84"/>
      <c r="D256" s="84"/>
      <c r="E256" s="84"/>
      <c r="F256" s="45" t="e">
        <f t="shared" si="90"/>
        <v>#DIV/0!</v>
      </c>
      <c r="G256" s="45" t="e">
        <f t="shared" si="89"/>
        <v>#DIV/0!</v>
      </c>
    </row>
    <row r="257" spans="1:8" hidden="1">
      <c r="A257" s="28">
        <v>424</v>
      </c>
      <c r="B257" s="27" t="s">
        <v>225</v>
      </c>
      <c r="C257" s="89">
        <f t="shared" ref="C257:E257" si="113">C258</f>
        <v>0</v>
      </c>
      <c r="D257" s="89">
        <f t="shared" si="113"/>
        <v>0</v>
      </c>
      <c r="E257" s="89">
        <f t="shared" si="113"/>
        <v>0</v>
      </c>
      <c r="F257" s="45" t="e">
        <f t="shared" si="90"/>
        <v>#DIV/0!</v>
      </c>
      <c r="G257" s="45" t="e">
        <f t="shared" si="89"/>
        <v>#DIV/0!</v>
      </c>
    </row>
    <row r="258" spans="1:8" hidden="1">
      <c r="A258" s="32">
        <v>4241</v>
      </c>
      <c r="B258" s="33" t="s">
        <v>226</v>
      </c>
      <c r="C258" s="83"/>
      <c r="D258" s="83"/>
      <c r="E258" s="83"/>
      <c r="F258" s="45" t="e">
        <f t="shared" si="90"/>
        <v>#DIV/0!</v>
      </c>
      <c r="G258" s="45" t="e">
        <f t="shared" si="89"/>
        <v>#DIV/0!</v>
      </c>
    </row>
    <row r="259" spans="1:8" hidden="1">
      <c r="A259" s="28">
        <v>426</v>
      </c>
      <c r="B259" s="27" t="s">
        <v>245</v>
      </c>
      <c r="C259" s="89">
        <f t="shared" ref="C259" si="114">C260+C261</f>
        <v>0</v>
      </c>
      <c r="D259" s="89">
        <f t="shared" ref="D259:E259" si="115">D260+D261</f>
        <v>0</v>
      </c>
      <c r="E259" s="89">
        <f t="shared" si="115"/>
        <v>0</v>
      </c>
      <c r="F259" s="45" t="e">
        <f t="shared" si="90"/>
        <v>#DIV/0!</v>
      </c>
      <c r="G259" s="45" t="e">
        <f t="shared" si="89"/>
        <v>#DIV/0!</v>
      </c>
    </row>
    <row r="260" spans="1:8" hidden="1">
      <c r="A260" s="32">
        <v>4262</v>
      </c>
      <c r="B260" s="33" t="s">
        <v>228</v>
      </c>
      <c r="C260" s="83"/>
      <c r="D260" s="83"/>
      <c r="E260" s="83"/>
      <c r="F260" s="45" t="e">
        <f t="shared" si="90"/>
        <v>#DIV/0!</v>
      </c>
      <c r="G260" s="45" t="e">
        <f t="shared" si="89"/>
        <v>#DIV/0!</v>
      </c>
    </row>
    <row r="261" spans="1:8" hidden="1">
      <c r="A261" s="32">
        <v>4263</v>
      </c>
      <c r="B261" s="33" t="s">
        <v>229</v>
      </c>
      <c r="C261" s="83"/>
      <c r="D261" s="83"/>
      <c r="E261" s="83"/>
      <c r="F261" s="45" t="e">
        <f t="shared" si="90"/>
        <v>#DIV/0!</v>
      </c>
      <c r="G261" s="45" t="e">
        <f t="shared" si="89"/>
        <v>#DIV/0!</v>
      </c>
    </row>
    <row r="262" spans="1:8">
      <c r="A262" s="37"/>
      <c r="B262" s="37" t="s">
        <v>15</v>
      </c>
      <c r="C262" s="82">
        <f>C263+C317</f>
        <v>60802.079999999987</v>
      </c>
      <c r="D262" s="82">
        <f>D263+D317</f>
        <v>52500</v>
      </c>
      <c r="E262" s="82">
        <f>E263+E317</f>
        <v>196775.98</v>
      </c>
      <c r="F262" s="108">
        <f t="shared" si="90"/>
        <v>3.748113904761905</v>
      </c>
      <c r="G262" s="108">
        <f t="shared" si="89"/>
        <v>3.2363363227047506</v>
      </c>
    </row>
    <row r="263" spans="1:8">
      <c r="A263" s="28">
        <v>3</v>
      </c>
      <c r="B263" s="27" t="s">
        <v>157</v>
      </c>
      <c r="C263" s="89">
        <f>C264+C271+C295+C299+C302+C313+C309</f>
        <v>60802.079999999987</v>
      </c>
      <c r="D263" s="89">
        <f>D264+D271+D295+D299+D302+D313+D309</f>
        <v>52500</v>
      </c>
      <c r="E263" s="89">
        <f>E264+E271+E295+E299+E302+E313+E309</f>
        <v>176777.23</v>
      </c>
      <c r="F263" s="45">
        <f t="shared" si="90"/>
        <v>3.3671853333333335</v>
      </c>
      <c r="G263" s="45">
        <f t="shared" si="89"/>
        <v>2.9074207658685367</v>
      </c>
    </row>
    <row r="264" spans="1:8">
      <c r="A264" s="28">
        <v>31</v>
      </c>
      <c r="B264" s="27" t="s">
        <v>158</v>
      </c>
      <c r="C264" s="89">
        <f t="shared" ref="C264" si="116">C265+C267+C269</f>
        <v>38657.699999999997</v>
      </c>
      <c r="D264" s="89">
        <f t="shared" ref="D264:E264" si="117">D265+D267+D269</f>
        <v>39000</v>
      </c>
      <c r="E264" s="89">
        <f t="shared" si="117"/>
        <v>95961.810000000012</v>
      </c>
      <c r="F264" s="45">
        <f t="shared" si="90"/>
        <v>2.4605592307692312</v>
      </c>
      <c r="G264" s="45">
        <f t="shared" si="89"/>
        <v>2.482346595891634</v>
      </c>
    </row>
    <row r="265" spans="1:8">
      <c r="A265" s="28">
        <v>311</v>
      </c>
      <c r="B265" s="27" t="s">
        <v>160</v>
      </c>
      <c r="C265" s="89">
        <f t="shared" ref="C265:E265" si="118">C266</f>
        <v>33231.629999999997</v>
      </c>
      <c r="D265" s="89">
        <f t="shared" si="118"/>
        <v>33477</v>
      </c>
      <c r="E265" s="89">
        <f t="shared" si="118"/>
        <v>82079.710000000006</v>
      </c>
      <c r="F265" s="45">
        <f t="shared" si="90"/>
        <v>2.45182393882367</v>
      </c>
      <c r="G265" s="45">
        <f t="shared" si="89"/>
        <v>2.4699272951702946</v>
      </c>
    </row>
    <row r="266" spans="1:8">
      <c r="A266" s="32">
        <v>3111</v>
      </c>
      <c r="B266" s="33" t="s">
        <v>160</v>
      </c>
      <c r="C266" s="83">
        <v>33231.629999999997</v>
      </c>
      <c r="D266" s="83">
        <v>33477</v>
      </c>
      <c r="E266" s="83">
        <v>82079.710000000006</v>
      </c>
      <c r="F266" s="45">
        <f t="shared" si="90"/>
        <v>2.45182393882367</v>
      </c>
      <c r="G266" s="45">
        <f t="shared" si="89"/>
        <v>2.4699272951702946</v>
      </c>
      <c r="H266" s="8"/>
    </row>
    <row r="267" spans="1:8" s="51" customFormat="1">
      <c r="A267" s="28">
        <v>312</v>
      </c>
      <c r="B267" s="27" t="s">
        <v>162</v>
      </c>
      <c r="C267" s="89">
        <f t="shared" ref="C267:E267" si="119">C268</f>
        <v>0</v>
      </c>
      <c r="D267" s="89">
        <f t="shared" si="119"/>
        <v>0</v>
      </c>
      <c r="E267" s="89">
        <f t="shared" si="119"/>
        <v>300</v>
      </c>
      <c r="F267" s="45" t="e">
        <f t="shared" ref="F267:F268" si="120">E267/D267</f>
        <v>#DIV/0!</v>
      </c>
      <c r="G267" s="45" t="e">
        <f t="shared" ref="G267:G268" si="121">E267/C267</f>
        <v>#DIV/0!</v>
      </c>
      <c r="H267" s="8"/>
    </row>
    <row r="268" spans="1:8">
      <c r="A268" s="32">
        <v>3121</v>
      </c>
      <c r="B268" s="33" t="s">
        <v>162</v>
      </c>
      <c r="C268" s="83">
        <v>0</v>
      </c>
      <c r="D268" s="83">
        <v>0</v>
      </c>
      <c r="E268" s="83">
        <v>300</v>
      </c>
      <c r="F268" s="216" t="e">
        <f t="shared" si="120"/>
        <v>#DIV/0!</v>
      </c>
      <c r="G268" s="216" t="e">
        <f t="shared" si="121"/>
        <v>#DIV/0!</v>
      </c>
      <c r="H268" s="8"/>
    </row>
    <row r="269" spans="1:8">
      <c r="A269" s="28">
        <v>313</v>
      </c>
      <c r="B269" s="27" t="s">
        <v>163</v>
      </c>
      <c r="C269" s="89">
        <f>C270</f>
        <v>5426.07</v>
      </c>
      <c r="D269" s="89">
        <f>D270</f>
        <v>5523</v>
      </c>
      <c r="E269" s="89">
        <f t="shared" ref="E269" si="122">E270</f>
        <v>13582.1</v>
      </c>
      <c r="F269" s="45">
        <f t="shared" si="90"/>
        <v>2.4591888466413181</v>
      </c>
      <c r="G269" s="45">
        <f t="shared" si="89"/>
        <v>2.5031192004526299</v>
      </c>
      <c r="H269" s="8"/>
    </row>
    <row r="270" spans="1:8">
      <c r="A270" s="32">
        <v>3132</v>
      </c>
      <c r="B270" s="33" t="s">
        <v>164</v>
      </c>
      <c r="C270" s="83">
        <v>5426.07</v>
      </c>
      <c r="D270" s="83">
        <v>5523</v>
      </c>
      <c r="E270" s="83">
        <v>13582.1</v>
      </c>
      <c r="F270" s="216">
        <f t="shared" si="90"/>
        <v>2.4591888466413181</v>
      </c>
      <c r="G270" s="216">
        <f t="shared" si="89"/>
        <v>2.5031192004526299</v>
      </c>
      <c r="H270" s="8"/>
    </row>
    <row r="271" spans="1:8">
      <c r="A271" s="28">
        <v>32</v>
      </c>
      <c r="B271" s="27" t="s">
        <v>165</v>
      </c>
      <c r="C271" s="89">
        <f>C272+C276+C280+C291+C289</f>
        <v>21683.23</v>
      </c>
      <c r="D271" s="89">
        <f>D272+D276+D280+D291+D289</f>
        <v>13500</v>
      </c>
      <c r="E271" s="89">
        <f>E272+E276+E280+E291+E289</f>
        <v>34172.42</v>
      </c>
      <c r="F271" s="45">
        <f t="shared" si="90"/>
        <v>2.5312903703703702</v>
      </c>
      <c r="G271" s="45">
        <f t="shared" si="89"/>
        <v>1.5759838363564838</v>
      </c>
      <c r="H271" s="8"/>
    </row>
    <row r="272" spans="1:8">
      <c r="A272" s="28">
        <v>321</v>
      </c>
      <c r="B272" s="27" t="s">
        <v>166</v>
      </c>
      <c r="C272" s="89">
        <f t="shared" ref="C272" si="123">SUM(C273:C275)</f>
        <v>4926.42</v>
      </c>
      <c r="D272" s="89">
        <f t="shared" ref="D272:E272" si="124">SUM(D273:D275)</f>
        <v>13500</v>
      </c>
      <c r="E272" s="89">
        <f t="shared" si="124"/>
        <v>22018.690000000002</v>
      </c>
      <c r="F272" s="45">
        <f t="shared" si="90"/>
        <v>1.6310140740740742</v>
      </c>
      <c r="G272" s="45">
        <f t="shared" ref="G272:G351" si="125">E272/C272</f>
        <v>4.4695113287133461</v>
      </c>
      <c r="H272" s="8"/>
    </row>
    <row r="273" spans="1:8">
      <c r="A273" s="32">
        <v>3211</v>
      </c>
      <c r="B273" s="33" t="s">
        <v>167</v>
      </c>
      <c r="C273" s="83">
        <v>3723.1</v>
      </c>
      <c r="D273" s="83">
        <v>13500</v>
      </c>
      <c r="E273" s="83">
        <v>21499.119999999999</v>
      </c>
      <c r="F273" s="216">
        <f t="shared" ref="F273:F352" si="126">E273/D273</f>
        <v>1.5925274074074074</v>
      </c>
      <c r="G273" s="216">
        <f t="shared" si="125"/>
        <v>5.7745212323064115</v>
      </c>
      <c r="H273" s="8"/>
    </row>
    <row r="274" spans="1:8">
      <c r="A274" s="32">
        <v>3212</v>
      </c>
      <c r="B274" s="33" t="s">
        <v>168</v>
      </c>
      <c r="C274" s="83">
        <v>193.06</v>
      </c>
      <c r="D274" s="83">
        <v>0</v>
      </c>
      <c r="E274" s="83">
        <v>419.58</v>
      </c>
      <c r="F274" s="216" t="e">
        <f t="shared" si="126"/>
        <v>#DIV/0!</v>
      </c>
      <c r="G274" s="216">
        <f t="shared" si="125"/>
        <v>2.1733139956490208</v>
      </c>
      <c r="H274" s="8"/>
    </row>
    <row r="275" spans="1:8">
      <c r="A275" s="32">
        <v>3213</v>
      </c>
      <c r="B275" s="33" t="s">
        <v>169</v>
      </c>
      <c r="C275" s="83">
        <v>1010.26</v>
      </c>
      <c r="D275" s="83">
        <v>0</v>
      </c>
      <c r="E275" s="83">
        <v>99.99</v>
      </c>
      <c r="F275" s="216" t="e">
        <f t="shared" si="126"/>
        <v>#DIV/0!</v>
      </c>
      <c r="G275" s="216">
        <f t="shared" si="125"/>
        <v>9.8974521410330016E-2</v>
      </c>
      <c r="H275" s="8"/>
    </row>
    <row r="276" spans="1:8" s="51" customFormat="1">
      <c r="A276" s="28">
        <v>322</v>
      </c>
      <c r="B276" s="27" t="s">
        <v>171</v>
      </c>
      <c r="C276" s="89">
        <f>SUM(C277:C279)</f>
        <v>66.22</v>
      </c>
      <c r="D276" s="89">
        <f>SUM(D277:D279)</f>
        <v>0</v>
      </c>
      <c r="E276" s="89">
        <f>SUM(E277:E279)</f>
        <v>140</v>
      </c>
      <c r="F276" s="45" t="e">
        <f t="shared" si="126"/>
        <v>#DIV/0!</v>
      </c>
      <c r="G276" s="45">
        <f t="shared" si="125"/>
        <v>2.1141649048625792</v>
      </c>
      <c r="H276" s="8"/>
    </row>
    <row r="277" spans="1:8">
      <c r="A277" s="32">
        <v>3221</v>
      </c>
      <c r="B277" s="33" t="s">
        <v>172</v>
      </c>
      <c r="C277" s="83">
        <v>58.5</v>
      </c>
      <c r="D277" s="83">
        <v>0</v>
      </c>
      <c r="E277" s="83">
        <v>140</v>
      </c>
      <c r="F277" s="216" t="e">
        <f t="shared" si="126"/>
        <v>#DIV/0!</v>
      </c>
      <c r="G277" s="216">
        <f t="shared" si="125"/>
        <v>2.3931623931623931</v>
      </c>
      <c r="H277" s="8"/>
    </row>
    <row r="278" spans="1:8">
      <c r="A278" s="32">
        <v>3222</v>
      </c>
      <c r="B278" s="33" t="s">
        <v>174</v>
      </c>
      <c r="C278" s="83">
        <v>7.72</v>
      </c>
      <c r="D278" s="83">
        <v>0</v>
      </c>
      <c r="E278" s="83">
        <v>0</v>
      </c>
      <c r="F278" s="216" t="e">
        <f t="shared" si="126"/>
        <v>#DIV/0!</v>
      </c>
      <c r="G278" s="216">
        <f t="shared" si="125"/>
        <v>0</v>
      </c>
      <c r="H278" s="8"/>
    </row>
    <row r="279" spans="1:8">
      <c r="A279" s="32">
        <v>3225</v>
      </c>
      <c r="B279" s="33" t="s">
        <v>331</v>
      </c>
      <c r="C279" s="83">
        <v>0</v>
      </c>
      <c r="D279" s="83">
        <v>0</v>
      </c>
      <c r="E279" s="83">
        <v>0</v>
      </c>
      <c r="F279" s="216" t="e">
        <f t="shared" si="126"/>
        <v>#DIV/0!</v>
      </c>
      <c r="G279" s="216" t="e">
        <f t="shared" si="125"/>
        <v>#DIV/0!</v>
      </c>
      <c r="H279" s="8"/>
    </row>
    <row r="280" spans="1:8" s="51" customFormat="1">
      <c r="A280" s="28">
        <v>323</v>
      </c>
      <c r="B280" s="27" t="s">
        <v>177</v>
      </c>
      <c r="C280" s="89">
        <f t="shared" ref="C280" si="127">SUM(C281:C288)</f>
        <v>11453.089999999998</v>
      </c>
      <c r="D280" s="89">
        <f t="shared" ref="D280:E280" si="128">SUM(D281:D288)</f>
        <v>0</v>
      </c>
      <c r="E280" s="89">
        <f t="shared" si="128"/>
        <v>8305.8100000000013</v>
      </c>
      <c r="F280" s="45" t="e">
        <f t="shared" si="126"/>
        <v>#DIV/0!</v>
      </c>
      <c r="G280" s="45">
        <f t="shared" si="125"/>
        <v>0.72520254359303926</v>
      </c>
      <c r="H280" s="8"/>
    </row>
    <row r="281" spans="1:8">
      <c r="A281" s="32">
        <v>3231</v>
      </c>
      <c r="B281" s="33" t="s">
        <v>178</v>
      </c>
      <c r="C281" s="83">
        <v>800</v>
      </c>
      <c r="D281" s="83">
        <v>0</v>
      </c>
      <c r="E281" s="83">
        <v>609.39</v>
      </c>
      <c r="F281" s="216" t="e">
        <f t="shared" si="126"/>
        <v>#DIV/0!</v>
      </c>
      <c r="G281" s="216">
        <f t="shared" si="125"/>
        <v>0.76173749999999996</v>
      </c>
      <c r="H281" s="8"/>
    </row>
    <row r="282" spans="1:8">
      <c r="A282" s="32">
        <v>3232</v>
      </c>
      <c r="B282" s="33" t="s">
        <v>179</v>
      </c>
      <c r="C282" s="83">
        <v>131.25</v>
      </c>
      <c r="D282" s="83">
        <v>0</v>
      </c>
      <c r="E282" s="83">
        <v>0</v>
      </c>
      <c r="F282" s="216" t="e">
        <f t="shared" si="126"/>
        <v>#DIV/0!</v>
      </c>
      <c r="G282" s="216">
        <f t="shared" si="125"/>
        <v>0</v>
      </c>
      <c r="H282" s="8"/>
    </row>
    <row r="283" spans="1:8">
      <c r="A283" s="32">
        <v>3233</v>
      </c>
      <c r="B283" s="33" t="s">
        <v>180</v>
      </c>
      <c r="C283" s="83">
        <v>3042.75</v>
      </c>
      <c r="D283" s="83">
        <v>0</v>
      </c>
      <c r="E283" s="83">
        <v>0</v>
      </c>
      <c r="F283" s="216" t="e">
        <f t="shared" si="126"/>
        <v>#DIV/0!</v>
      </c>
      <c r="G283" s="216">
        <f t="shared" si="125"/>
        <v>0</v>
      </c>
      <c r="H283" s="8"/>
    </row>
    <row r="284" spans="1:8">
      <c r="A284" s="32">
        <v>3234</v>
      </c>
      <c r="B284" s="33" t="s">
        <v>181</v>
      </c>
      <c r="C284" s="83">
        <v>143.53</v>
      </c>
      <c r="D284" s="83">
        <v>0</v>
      </c>
      <c r="E284" s="83">
        <v>0</v>
      </c>
      <c r="F284" s="216" t="e">
        <f t="shared" si="126"/>
        <v>#DIV/0!</v>
      </c>
      <c r="G284" s="216">
        <f t="shared" si="125"/>
        <v>0</v>
      </c>
      <c r="H284" s="8"/>
    </row>
    <row r="285" spans="1:8">
      <c r="A285" s="32">
        <v>3235</v>
      </c>
      <c r="B285" s="33" t="s">
        <v>182</v>
      </c>
      <c r="C285" s="83">
        <v>3641.18</v>
      </c>
      <c r="D285" s="83">
        <v>0</v>
      </c>
      <c r="E285" s="83">
        <v>480.24</v>
      </c>
      <c r="F285" s="216" t="e">
        <f t="shared" si="126"/>
        <v>#DIV/0!</v>
      </c>
      <c r="G285" s="216">
        <f t="shared" si="125"/>
        <v>0.13189130995995804</v>
      </c>
      <c r="H285" s="8"/>
    </row>
    <row r="286" spans="1:8">
      <c r="A286" s="32">
        <v>3237</v>
      </c>
      <c r="B286" s="33" t="s">
        <v>184</v>
      </c>
      <c r="C286" s="83">
        <v>2641.14</v>
      </c>
      <c r="D286" s="83">
        <v>0</v>
      </c>
      <c r="E286" s="83">
        <v>7216.18</v>
      </c>
      <c r="F286" s="216" t="e">
        <f t="shared" si="126"/>
        <v>#DIV/0!</v>
      </c>
      <c r="G286" s="216">
        <f t="shared" si="125"/>
        <v>2.7322216921480877</v>
      </c>
      <c r="H286" s="8"/>
    </row>
    <row r="287" spans="1:8">
      <c r="A287" s="32">
        <v>3238</v>
      </c>
      <c r="B287" s="33" t="s">
        <v>185</v>
      </c>
      <c r="C287" s="83">
        <v>13.94</v>
      </c>
      <c r="D287" s="83">
        <v>0</v>
      </c>
      <c r="E287" s="83">
        <v>0</v>
      </c>
      <c r="F287" s="216" t="e">
        <f t="shared" si="126"/>
        <v>#DIV/0!</v>
      </c>
      <c r="G287" s="216">
        <f t="shared" si="125"/>
        <v>0</v>
      </c>
      <c r="H287" s="8"/>
    </row>
    <row r="288" spans="1:8">
      <c r="A288" s="32">
        <v>3239</v>
      </c>
      <c r="B288" s="33" t="s">
        <v>186</v>
      </c>
      <c r="C288" s="83">
        <v>1039.3</v>
      </c>
      <c r="D288" s="83">
        <v>0</v>
      </c>
      <c r="E288" s="83">
        <v>0</v>
      </c>
      <c r="F288" s="216" t="e">
        <f t="shared" si="126"/>
        <v>#DIV/0!</v>
      </c>
      <c r="G288" s="216">
        <f t="shared" si="125"/>
        <v>0</v>
      </c>
      <c r="H288" s="8"/>
    </row>
    <row r="289" spans="1:8">
      <c r="A289" s="28">
        <v>324</v>
      </c>
      <c r="B289" s="27" t="s">
        <v>187</v>
      </c>
      <c r="C289" s="89">
        <f t="shared" ref="C289:E289" si="129">C290</f>
        <v>458.04</v>
      </c>
      <c r="D289" s="89">
        <f t="shared" si="129"/>
        <v>0</v>
      </c>
      <c r="E289" s="89">
        <f t="shared" si="129"/>
        <v>1316.81</v>
      </c>
      <c r="F289" s="45" t="e">
        <f t="shared" si="126"/>
        <v>#DIV/0!</v>
      </c>
      <c r="G289" s="45">
        <f t="shared" si="125"/>
        <v>2.8748799231508162</v>
      </c>
      <c r="H289" s="8"/>
    </row>
    <row r="290" spans="1:8">
      <c r="A290" s="32">
        <v>3241</v>
      </c>
      <c r="B290" s="33" t="s">
        <v>187</v>
      </c>
      <c r="C290" s="83">
        <v>458.04</v>
      </c>
      <c r="D290" s="83">
        <v>0</v>
      </c>
      <c r="E290" s="83">
        <v>1316.81</v>
      </c>
      <c r="F290" s="216" t="e">
        <f t="shared" si="126"/>
        <v>#DIV/0!</v>
      </c>
      <c r="G290" s="216">
        <f t="shared" si="125"/>
        <v>2.8748799231508162</v>
      </c>
      <c r="H290" s="8"/>
    </row>
    <row r="291" spans="1:8">
      <c r="A291" s="28">
        <v>329</v>
      </c>
      <c r="B291" s="27" t="s">
        <v>188</v>
      </c>
      <c r="C291" s="89">
        <f t="shared" ref="C291:D291" si="130">SUM(C292:C294)</f>
        <v>4779.46</v>
      </c>
      <c r="D291" s="89">
        <f t="shared" si="130"/>
        <v>0</v>
      </c>
      <c r="E291" s="89">
        <f>SUM(E292:E294)</f>
        <v>2391.11</v>
      </c>
      <c r="F291" s="45" t="e">
        <f t="shared" si="126"/>
        <v>#DIV/0!</v>
      </c>
      <c r="G291" s="45">
        <f t="shared" si="125"/>
        <v>0.50028873554753051</v>
      </c>
      <c r="H291" s="8"/>
    </row>
    <row r="292" spans="1:8">
      <c r="A292" s="32">
        <v>3293</v>
      </c>
      <c r="B292" s="33" t="s">
        <v>190</v>
      </c>
      <c r="C292" s="83">
        <v>3930.82</v>
      </c>
      <c r="D292" s="83">
        <v>0</v>
      </c>
      <c r="E292" s="83">
        <v>2391.11</v>
      </c>
      <c r="F292" s="216" t="e">
        <f t="shared" si="126"/>
        <v>#DIV/0!</v>
      </c>
      <c r="G292" s="216">
        <f t="shared" si="125"/>
        <v>0.60829801415480744</v>
      </c>
      <c r="H292" s="8"/>
    </row>
    <row r="293" spans="1:8">
      <c r="A293" s="32">
        <v>3294</v>
      </c>
      <c r="B293" s="33" t="s">
        <v>191</v>
      </c>
      <c r="C293" s="83">
        <v>488.64</v>
      </c>
      <c r="D293" s="83">
        <v>0</v>
      </c>
      <c r="E293" s="83">
        <v>0</v>
      </c>
      <c r="F293" s="216" t="e">
        <f t="shared" si="126"/>
        <v>#DIV/0!</v>
      </c>
      <c r="G293" s="216">
        <f t="shared" si="125"/>
        <v>0</v>
      </c>
      <c r="H293" s="8"/>
    </row>
    <row r="294" spans="1:8">
      <c r="A294" s="32">
        <v>3299</v>
      </c>
      <c r="B294" s="33" t="s">
        <v>188</v>
      </c>
      <c r="C294" s="83">
        <v>360</v>
      </c>
      <c r="D294" s="83">
        <v>0</v>
      </c>
      <c r="E294" s="83">
        <v>0</v>
      </c>
      <c r="F294" s="216" t="e">
        <f t="shared" si="126"/>
        <v>#DIV/0!</v>
      </c>
      <c r="G294" s="216">
        <f t="shared" si="125"/>
        <v>0</v>
      </c>
      <c r="H294" s="8"/>
    </row>
    <row r="295" spans="1:8">
      <c r="A295" s="28">
        <v>34</v>
      </c>
      <c r="B295" s="27" t="s">
        <v>194</v>
      </c>
      <c r="C295" s="142">
        <f t="shared" ref="C295:E295" si="131">C296</f>
        <v>11.77</v>
      </c>
      <c r="D295" s="89">
        <f>D296</f>
        <v>0</v>
      </c>
      <c r="E295" s="89">
        <f t="shared" si="131"/>
        <v>0.96</v>
      </c>
      <c r="F295" s="45" t="e">
        <f t="shared" si="126"/>
        <v>#DIV/0!</v>
      </c>
      <c r="G295" s="45">
        <f t="shared" si="125"/>
        <v>8.1563296516567546E-2</v>
      </c>
      <c r="H295" s="8"/>
    </row>
    <row r="296" spans="1:8">
      <c r="A296" s="28">
        <v>343</v>
      </c>
      <c r="B296" s="27" t="s">
        <v>195</v>
      </c>
      <c r="C296" s="142">
        <f t="shared" ref="C296" si="132">C298+C297</f>
        <v>11.77</v>
      </c>
      <c r="D296" s="89">
        <f>D298+D297</f>
        <v>0</v>
      </c>
      <c r="E296" s="89">
        <f t="shared" ref="E296" si="133">E298+E297</f>
        <v>0.96</v>
      </c>
      <c r="F296" s="45" t="e">
        <f t="shared" si="126"/>
        <v>#DIV/0!</v>
      </c>
      <c r="G296" s="45">
        <f t="shared" si="125"/>
        <v>8.1563296516567546E-2</v>
      </c>
      <c r="H296" s="8"/>
    </row>
    <row r="297" spans="1:8">
      <c r="A297" s="32">
        <v>3431</v>
      </c>
      <c r="B297" s="33" t="s">
        <v>196</v>
      </c>
      <c r="C297" s="83">
        <v>0</v>
      </c>
      <c r="D297" s="83">
        <v>0</v>
      </c>
      <c r="E297" s="83">
        <v>0.48</v>
      </c>
      <c r="F297" s="216" t="e">
        <f t="shared" si="126"/>
        <v>#DIV/0!</v>
      </c>
      <c r="G297" s="216" t="e">
        <f t="shared" si="125"/>
        <v>#DIV/0!</v>
      </c>
      <c r="H297" s="8"/>
    </row>
    <row r="298" spans="1:8">
      <c r="A298" s="32">
        <v>3432</v>
      </c>
      <c r="B298" s="33" t="s">
        <v>197</v>
      </c>
      <c r="C298" s="83">
        <v>11.77</v>
      </c>
      <c r="D298" s="83">
        <v>0</v>
      </c>
      <c r="E298" s="83">
        <v>0.48</v>
      </c>
      <c r="F298" s="216" t="e">
        <f t="shared" si="126"/>
        <v>#DIV/0!</v>
      </c>
      <c r="G298" s="216">
        <f t="shared" si="125"/>
        <v>4.0781648258283773E-2</v>
      </c>
      <c r="H298" s="8"/>
    </row>
    <row r="299" spans="1:8" s="51" customFormat="1" hidden="1">
      <c r="A299" s="28">
        <v>35</v>
      </c>
      <c r="B299" s="69" t="s">
        <v>246</v>
      </c>
      <c r="C299" s="89">
        <f t="shared" ref="C299:E300" si="134">C300</f>
        <v>0</v>
      </c>
      <c r="D299" s="89">
        <f t="shared" si="134"/>
        <v>0</v>
      </c>
      <c r="E299" s="89">
        <f t="shared" si="134"/>
        <v>0</v>
      </c>
      <c r="F299" s="45" t="e">
        <f t="shared" si="126"/>
        <v>#DIV/0!</v>
      </c>
      <c r="G299" s="45" t="e">
        <f t="shared" si="125"/>
        <v>#DIV/0!</v>
      </c>
    </row>
    <row r="300" spans="1:8" s="51" customFormat="1" ht="30" hidden="1">
      <c r="A300" s="28">
        <v>353</v>
      </c>
      <c r="B300" s="69" t="s">
        <v>247</v>
      </c>
      <c r="C300" s="89">
        <f t="shared" si="134"/>
        <v>0</v>
      </c>
      <c r="D300" s="89">
        <f t="shared" si="134"/>
        <v>0</v>
      </c>
      <c r="E300" s="89">
        <f t="shared" si="134"/>
        <v>0</v>
      </c>
      <c r="F300" s="45" t="e">
        <f t="shared" si="126"/>
        <v>#DIV/0!</v>
      </c>
      <c r="G300" s="45" t="e">
        <f t="shared" si="125"/>
        <v>#DIV/0!</v>
      </c>
    </row>
    <row r="301" spans="1:8" s="14" customFormat="1" ht="15" hidden="1" customHeight="1">
      <c r="A301" s="41">
        <v>3531</v>
      </c>
      <c r="B301" s="40" t="s">
        <v>199</v>
      </c>
      <c r="C301" s="67">
        <v>0</v>
      </c>
      <c r="D301" s="67">
        <v>0</v>
      </c>
      <c r="E301" s="67">
        <v>0</v>
      </c>
      <c r="F301" s="45" t="e">
        <f t="shared" si="126"/>
        <v>#DIV/0!</v>
      </c>
      <c r="G301" s="45" t="e">
        <f t="shared" si="125"/>
        <v>#DIV/0!</v>
      </c>
    </row>
    <row r="302" spans="1:8" s="51" customFormat="1">
      <c r="A302" s="28">
        <v>36</v>
      </c>
      <c r="B302" s="27" t="s">
        <v>200</v>
      </c>
      <c r="C302" s="89">
        <f>C303</f>
        <v>0</v>
      </c>
      <c r="D302" s="89">
        <f>D303</f>
        <v>0</v>
      </c>
      <c r="E302" s="89">
        <f>E303+E307+E305</f>
        <v>46642.04</v>
      </c>
      <c r="F302" s="45" t="e">
        <f t="shared" si="126"/>
        <v>#DIV/0!</v>
      </c>
      <c r="G302" s="45" t="e">
        <f t="shared" si="125"/>
        <v>#DIV/0!</v>
      </c>
    </row>
    <row r="303" spans="1:8" s="51" customFormat="1" hidden="1">
      <c r="A303" s="28">
        <v>361</v>
      </c>
      <c r="B303" s="27" t="s">
        <v>248</v>
      </c>
      <c r="C303" s="89">
        <f t="shared" ref="C303:E303" si="135">C304</f>
        <v>0</v>
      </c>
      <c r="D303" s="89">
        <f t="shared" si="135"/>
        <v>0</v>
      </c>
      <c r="E303" s="89">
        <f t="shared" si="135"/>
        <v>0</v>
      </c>
      <c r="F303" s="45" t="e">
        <f t="shared" si="126"/>
        <v>#DIV/0!</v>
      </c>
      <c r="G303" s="45" t="e">
        <f t="shared" si="125"/>
        <v>#DIV/0!</v>
      </c>
    </row>
    <row r="304" spans="1:8" s="14" customFormat="1" ht="15" hidden="1" customHeight="1">
      <c r="A304" s="41">
        <v>3611</v>
      </c>
      <c r="B304" s="40" t="s">
        <v>201</v>
      </c>
      <c r="C304" s="67">
        <v>0</v>
      </c>
      <c r="D304" s="67">
        <v>0</v>
      </c>
      <c r="E304" s="67">
        <v>0</v>
      </c>
      <c r="F304" s="45" t="e">
        <f t="shared" si="126"/>
        <v>#DIV/0!</v>
      </c>
      <c r="G304" s="45" t="e">
        <f t="shared" si="125"/>
        <v>#DIV/0!</v>
      </c>
    </row>
    <row r="305" spans="1:8" s="14" customFormat="1" ht="15" customHeight="1">
      <c r="A305" s="165">
        <v>368</v>
      </c>
      <c r="B305" s="163" t="s">
        <v>452</v>
      </c>
      <c r="C305" s="143">
        <f t="shared" ref="C305:D305" si="136">C306</f>
        <v>0</v>
      </c>
      <c r="D305" s="143">
        <f t="shared" si="136"/>
        <v>0</v>
      </c>
      <c r="E305" s="143">
        <f>E306</f>
        <v>26488.75</v>
      </c>
      <c r="F305" s="45" t="e">
        <f t="shared" ref="F305:F319" si="137">E305/D305</f>
        <v>#DIV/0!</v>
      </c>
      <c r="G305" s="45" t="e">
        <f t="shared" ref="G305:G319" si="138">E305/C305</f>
        <v>#DIV/0!</v>
      </c>
    </row>
    <row r="306" spans="1:8" s="14" customFormat="1" ht="15" customHeight="1">
      <c r="A306" s="41">
        <v>3681</v>
      </c>
      <c r="B306" s="40" t="s">
        <v>453</v>
      </c>
      <c r="C306" s="67">
        <v>0</v>
      </c>
      <c r="D306" s="67">
        <v>0</v>
      </c>
      <c r="E306" s="67">
        <v>26488.75</v>
      </c>
      <c r="F306" s="216" t="e">
        <f t="shared" si="137"/>
        <v>#DIV/0!</v>
      </c>
      <c r="G306" s="216" t="e">
        <f t="shared" si="138"/>
        <v>#DIV/0!</v>
      </c>
    </row>
    <row r="307" spans="1:8" s="14" customFormat="1" ht="15" customHeight="1">
      <c r="A307" s="64">
        <v>369</v>
      </c>
      <c r="B307" s="65" t="s">
        <v>249</v>
      </c>
      <c r="C307" s="91">
        <f t="shared" ref="C307:D307" si="139">C308</f>
        <v>0</v>
      </c>
      <c r="D307" s="91">
        <f t="shared" si="139"/>
        <v>0</v>
      </c>
      <c r="E307" s="91">
        <f>E308</f>
        <v>20153.29</v>
      </c>
      <c r="F307" s="45" t="e">
        <f t="shared" si="137"/>
        <v>#DIV/0!</v>
      </c>
      <c r="G307" s="45" t="e">
        <f t="shared" si="138"/>
        <v>#DIV/0!</v>
      </c>
    </row>
    <row r="308" spans="1:8" s="14" customFormat="1" ht="15" customHeight="1">
      <c r="A308" s="41">
        <v>3693</v>
      </c>
      <c r="B308" s="40" t="s">
        <v>250</v>
      </c>
      <c r="C308" s="67">
        <v>0</v>
      </c>
      <c r="D308" s="67">
        <v>0</v>
      </c>
      <c r="E308" s="67">
        <v>20153.29</v>
      </c>
      <c r="F308" s="216" t="e">
        <f t="shared" si="137"/>
        <v>#DIV/0!</v>
      </c>
      <c r="G308" s="216" t="e">
        <f t="shared" si="138"/>
        <v>#DIV/0!</v>
      </c>
    </row>
    <row r="309" spans="1:8" s="14" customFormat="1" ht="15" customHeight="1">
      <c r="A309" s="23">
        <v>37</v>
      </c>
      <c r="B309" s="23" t="s">
        <v>204</v>
      </c>
      <c r="C309" s="143">
        <f>C310</f>
        <v>449.38</v>
      </c>
      <c r="D309" s="143">
        <f t="shared" ref="D309:E309" si="140">D310</f>
        <v>0</v>
      </c>
      <c r="E309" s="143">
        <f t="shared" si="140"/>
        <v>0</v>
      </c>
      <c r="F309" s="45" t="e">
        <f t="shared" si="137"/>
        <v>#DIV/0!</v>
      </c>
      <c r="G309" s="45">
        <f t="shared" si="138"/>
        <v>0</v>
      </c>
    </row>
    <row r="310" spans="1:8" s="14" customFormat="1" ht="15" customHeight="1">
      <c r="A310" s="23">
        <v>372</v>
      </c>
      <c r="B310" s="23" t="s">
        <v>204</v>
      </c>
      <c r="C310" s="143">
        <f>SUM(C311:C312)</f>
        <v>449.38</v>
      </c>
      <c r="D310" s="143">
        <f t="shared" ref="D310:E310" si="141">SUM(D311:D312)</f>
        <v>0</v>
      </c>
      <c r="E310" s="143">
        <f t="shared" si="141"/>
        <v>0</v>
      </c>
      <c r="F310" s="45" t="e">
        <f t="shared" si="137"/>
        <v>#DIV/0!</v>
      </c>
      <c r="G310" s="45">
        <f t="shared" si="138"/>
        <v>0</v>
      </c>
    </row>
    <row r="311" spans="1:8" s="14" customFormat="1" ht="15" hidden="1" customHeight="1">
      <c r="A311" s="30">
        <v>3721</v>
      </c>
      <c r="B311" s="30" t="s">
        <v>205</v>
      </c>
      <c r="C311" s="67">
        <v>0</v>
      </c>
      <c r="D311" s="67">
        <v>0</v>
      </c>
      <c r="E311" s="67">
        <v>0</v>
      </c>
      <c r="F311" s="45" t="e">
        <f t="shared" si="137"/>
        <v>#DIV/0!</v>
      </c>
      <c r="G311" s="45" t="e">
        <f t="shared" si="138"/>
        <v>#DIV/0!</v>
      </c>
    </row>
    <row r="312" spans="1:8" s="14" customFormat="1" ht="15" customHeight="1">
      <c r="A312" s="30">
        <v>3722</v>
      </c>
      <c r="B312" s="30" t="s">
        <v>329</v>
      </c>
      <c r="C312" s="67">
        <v>449.38</v>
      </c>
      <c r="D312" s="67">
        <v>0</v>
      </c>
      <c r="E312" s="67">
        <v>0</v>
      </c>
      <c r="F312" s="216" t="e">
        <f t="shared" si="137"/>
        <v>#DIV/0!</v>
      </c>
      <c r="G312" s="216">
        <f t="shared" si="138"/>
        <v>0</v>
      </c>
    </row>
    <row r="313" spans="1:8" hidden="1">
      <c r="A313" s="28">
        <v>38</v>
      </c>
      <c r="B313" s="27" t="s">
        <v>206</v>
      </c>
      <c r="C313" s="89"/>
      <c r="D313" s="89"/>
      <c r="E313" s="89"/>
      <c r="F313" s="45" t="e">
        <f t="shared" si="137"/>
        <v>#DIV/0!</v>
      </c>
      <c r="G313" s="45" t="e">
        <f t="shared" si="138"/>
        <v>#DIV/0!</v>
      </c>
    </row>
    <row r="314" spans="1:8" hidden="1">
      <c r="A314" s="28">
        <v>381</v>
      </c>
      <c r="B314" s="27" t="s">
        <v>123</v>
      </c>
      <c r="C314" s="89"/>
      <c r="D314" s="89"/>
      <c r="E314" s="89"/>
      <c r="F314" s="45" t="e">
        <f t="shared" si="137"/>
        <v>#DIV/0!</v>
      </c>
      <c r="G314" s="45" t="e">
        <f t="shared" si="138"/>
        <v>#DIV/0!</v>
      </c>
    </row>
    <row r="315" spans="1:8" hidden="1">
      <c r="A315" s="52">
        <v>3812</v>
      </c>
      <c r="B315" s="53" t="s">
        <v>208</v>
      </c>
      <c r="C315" s="89"/>
      <c r="D315" s="83"/>
      <c r="E315" s="89"/>
      <c r="F315" s="45" t="e">
        <f t="shared" si="137"/>
        <v>#DIV/0!</v>
      </c>
      <c r="G315" s="45" t="e">
        <f t="shared" si="138"/>
        <v>#DIV/0!</v>
      </c>
    </row>
    <row r="316" spans="1:8" s="50" customFormat="1" hidden="1">
      <c r="A316" s="52">
        <v>3813</v>
      </c>
      <c r="B316" s="53" t="s">
        <v>209</v>
      </c>
      <c r="C316" s="84"/>
      <c r="D316" s="84"/>
      <c r="E316" s="84"/>
      <c r="F316" s="45" t="e">
        <f t="shared" si="137"/>
        <v>#DIV/0!</v>
      </c>
      <c r="G316" s="45" t="e">
        <f t="shared" si="138"/>
        <v>#DIV/0!</v>
      </c>
    </row>
    <row r="317" spans="1:8">
      <c r="A317" s="32">
        <v>4</v>
      </c>
      <c r="B317" s="27" t="s">
        <v>210</v>
      </c>
      <c r="C317" s="89">
        <f t="shared" ref="C317:E317" si="142">C318</f>
        <v>0</v>
      </c>
      <c r="D317" s="89">
        <f t="shared" si="142"/>
        <v>0</v>
      </c>
      <c r="E317" s="89">
        <f t="shared" si="142"/>
        <v>19998.75</v>
      </c>
      <c r="F317" s="45" t="e">
        <f t="shared" si="137"/>
        <v>#DIV/0!</v>
      </c>
      <c r="G317" s="45" t="e">
        <f t="shared" si="138"/>
        <v>#DIV/0!</v>
      </c>
      <c r="H317" s="8"/>
    </row>
    <row r="318" spans="1:8">
      <c r="A318" s="32">
        <v>42</v>
      </c>
      <c r="B318" s="27" t="s">
        <v>215</v>
      </c>
      <c r="C318" s="89">
        <f>C319</f>
        <v>0</v>
      </c>
      <c r="D318" s="89">
        <f t="shared" ref="D318:D319" si="143">D319</f>
        <v>0</v>
      </c>
      <c r="E318" s="89">
        <f>E319</f>
        <v>19998.75</v>
      </c>
      <c r="F318" s="45" t="e">
        <f t="shared" si="137"/>
        <v>#DIV/0!</v>
      </c>
      <c r="G318" s="45" t="e">
        <f t="shared" si="138"/>
        <v>#DIV/0!</v>
      </c>
      <c r="H318" s="8"/>
    </row>
    <row r="319" spans="1:8">
      <c r="A319" s="32">
        <v>422</v>
      </c>
      <c r="B319" s="27" t="s">
        <v>216</v>
      </c>
      <c r="C319" s="89">
        <f>C320</f>
        <v>0</v>
      </c>
      <c r="D319" s="89">
        <f t="shared" si="143"/>
        <v>0</v>
      </c>
      <c r="E319" s="89">
        <f>E320</f>
        <v>19998.75</v>
      </c>
      <c r="F319" s="45" t="e">
        <f t="shared" si="137"/>
        <v>#DIV/0!</v>
      </c>
      <c r="G319" s="45" t="e">
        <f t="shared" si="138"/>
        <v>#DIV/0!</v>
      </c>
      <c r="H319" s="8"/>
    </row>
    <row r="320" spans="1:8">
      <c r="A320" s="32">
        <v>4221</v>
      </c>
      <c r="B320" s="33" t="s">
        <v>217</v>
      </c>
      <c r="C320" s="83">
        <v>0</v>
      </c>
      <c r="D320" s="83">
        <v>0</v>
      </c>
      <c r="E320" s="83">
        <v>19998.75</v>
      </c>
      <c r="F320" s="216" t="e">
        <f t="shared" si="126"/>
        <v>#DIV/0!</v>
      </c>
      <c r="G320" s="216" t="e">
        <f t="shared" si="125"/>
        <v>#DIV/0!</v>
      </c>
      <c r="H320" s="8"/>
    </row>
    <row r="321" spans="1:7">
      <c r="A321" s="37"/>
      <c r="B321" s="37" t="s">
        <v>33</v>
      </c>
      <c r="C321" s="82">
        <f>C322+C381</f>
        <v>88216.382999999987</v>
      </c>
      <c r="D321" s="82">
        <f>D322+D381</f>
        <v>105497</v>
      </c>
      <c r="E321" s="82">
        <f>E322+E381</f>
        <v>165121.51999999999</v>
      </c>
      <c r="F321" s="108">
        <f t="shared" si="126"/>
        <v>1.5651773984094333</v>
      </c>
      <c r="G321" s="108">
        <f t="shared" si="125"/>
        <v>1.8717783974434772</v>
      </c>
    </row>
    <row r="322" spans="1:7">
      <c r="A322" s="28">
        <v>3</v>
      </c>
      <c r="B322" s="27" t="s">
        <v>157</v>
      </c>
      <c r="C322" s="89">
        <f>C323+C331+C358+C363+C368</f>
        <v>84303.282999999981</v>
      </c>
      <c r="D322" s="89">
        <f>D323+D331+D358+D363+D368</f>
        <v>105497</v>
      </c>
      <c r="E322" s="89">
        <f>E323+E331+E358+E363+E368+E375</f>
        <v>165121.51999999999</v>
      </c>
      <c r="F322" s="45">
        <f t="shared" si="126"/>
        <v>1.5651773984094333</v>
      </c>
      <c r="G322" s="45">
        <f t="shared" si="125"/>
        <v>1.9586606134899873</v>
      </c>
    </row>
    <row r="323" spans="1:7">
      <c r="A323" s="28">
        <v>31</v>
      </c>
      <c r="B323" s="27" t="s">
        <v>233</v>
      </c>
      <c r="C323" s="89">
        <f>C324+C329+C327</f>
        <v>36844.82</v>
      </c>
      <c r="D323" s="89">
        <f>D324+D329+D327</f>
        <v>40000</v>
      </c>
      <c r="E323" s="89">
        <f>E324+E329+E327</f>
        <v>78587.159999999989</v>
      </c>
      <c r="F323" s="45">
        <f t="shared" si="126"/>
        <v>1.9646789999999996</v>
      </c>
      <c r="G323" s="45">
        <f t="shared" si="125"/>
        <v>2.1329228911961029</v>
      </c>
    </row>
    <row r="324" spans="1:7">
      <c r="A324" s="28">
        <v>311</v>
      </c>
      <c r="B324" s="27" t="s">
        <v>160</v>
      </c>
      <c r="C324" s="89">
        <f>C325+C326</f>
        <v>31047.08</v>
      </c>
      <c r="D324" s="89">
        <f>D325+D326</f>
        <v>34335</v>
      </c>
      <c r="E324" s="89">
        <f>E325+E326</f>
        <v>67336.929999999993</v>
      </c>
      <c r="F324" s="45">
        <f t="shared" si="126"/>
        <v>1.9611746031746029</v>
      </c>
      <c r="G324" s="45">
        <f t="shared" si="125"/>
        <v>2.1688651557569982</v>
      </c>
    </row>
    <row r="325" spans="1:7">
      <c r="A325" s="32">
        <v>3111</v>
      </c>
      <c r="B325" s="33" t="s">
        <v>160</v>
      </c>
      <c r="C325" s="83">
        <v>31047.08</v>
      </c>
      <c r="D325" s="83">
        <v>34335</v>
      </c>
      <c r="E325" s="83">
        <v>67336.929999999993</v>
      </c>
      <c r="F325" s="216">
        <f t="shared" si="126"/>
        <v>1.9611746031746029</v>
      </c>
      <c r="G325" s="216">
        <f t="shared" si="125"/>
        <v>2.1688651557569982</v>
      </c>
    </row>
    <row r="326" spans="1:7" hidden="1">
      <c r="A326" s="32">
        <v>3112</v>
      </c>
      <c r="B326" s="33" t="s">
        <v>251</v>
      </c>
      <c r="C326" s="83">
        <v>0</v>
      </c>
      <c r="D326" s="83">
        <v>0</v>
      </c>
      <c r="E326" s="83">
        <v>0</v>
      </c>
      <c r="F326" s="45" t="e">
        <f t="shared" si="126"/>
        <v>#DIV/0!</v>
      </c>
      <c r="G326" s="45" t="e">
        <f t="shared" si="125"/>
        <v>#DIV/0!</v>
      </c>
    </row>
    <row r="327" spans="1:7" s="51" customFormat="1">
      <c r="A327" s="28">
        <v>312</v>
      </c>
      <c r="B327" s="27" t="s">
        <v>162</v>
      </c>
      <c r="C327" s="89">
        <f t="shared" ref="C327:E327" si="144">C328</f>
        <v>500</v>
      </c>
      <c r="D327" s="89">
        <f t="shared" si="144"/>
        <v>0</v>
      </c>
      <c r="E327" s="89">
        <f t="shared" si="144"/>
        <v>100</v>
      </c>
      <c r="F327" s="45" t="e">
        <f t="shared" si="126"/>
        <v>#DIV/0!</v>
      </c>
      <c r="G327" s="45">
        <f t="shared" si="125"/>
        <v>0.2</v>
      </c>
    </row>
    <row r="328" spans="1:7">
      <c r="A328" s="32">
        <v>3121</v>
      </c>
      <c r="B328" s="33" t="s">
        <v>162</v>
      </c>
      <c r="C328" s="83">
        <v>500</v>
      </c>
      <c r="D328" s="83">
        <v>0</v>
      </c>
      <c r="E328" s="83">
        <v>100</v>
      </c>
      <c r="F328" s="216" t="e">
        <f t="shared" si="126"/>
        <v>#DIV/0!</v>
      </c>
      <c r="G328" s="216">
        <f t="shared" si="125"/>
        <v>0.2</v>
      </c>
    </row>
    <row r="329" spans="1:7">
      <c r="A329" s="28">
        <v>313</v>
      </c>
      <c r="B329" s="27" t="s">
        <v>163</v>
      </c>
      <c r="C329" s="89">
        <f t="shared" ref="C329:E329" si="145">C330</f>
        <v>5297.74</v>
      </c>
      <c r="D329" s="89">
        <f t="shared" si="145"/>
        <v>5665</v>
      </c>
      <c r="E329" s="89">
        <f t="shared" si="145"/>
        <v>11150.23</v>
      </c>
      <c r="F329" s="45">
        <f t="shared" si="126"/>
        <v>1.9682665489849955</v>
      </c>
      <c r="G329" s="45">
        <f t="shared" si="125"/>
        <v>2.1047144631484369</v>
      </c>
    </row>
    <row r="330" spans="1:7">
      <c r="A330" s="32">
        <v>3132</v>
      </c>
      <c r="B330" s="33" t="s">
        <v>164</v>
      </c>
      <c r="C330" s="83">
        <v>5297.74</v>
      </c>
      <c r="D330" s="83">
        <v>5665</v>
      </c>
      <c r="E330" s="83">
        <v>11150.23</v>
      </c>
      <c r="F330" s="216">
        <f t="shared" si="126"/>
        <v>1.9682665489849955</v>
      </c>
      <c r="G330" s="216">
        <f t="shared" si="125"/>
        <v>2.1047144631484369</v>
      </c>
    </row>
    <row r="331" spans="1:7">
      <c r="A331" s="28">
        <v>32</v>
      </c>
      <c r="B331" s="27" t="s">
        <v>165</v>
      </c>
      <c r="C331" s="89">
        <f>C332+C337+C342+C351+C353</f>
        <v>47436.322999999989</v>
      </c>
      <c r="D331" s="89">
        <f>D332+D337+D342+D351+D353</f>
        <v>65497</v>
      </c>
      <c r="E331" s="89">
        <f>E332+E337+E342+E351+E353</f>
        <v>43667.56</v>
      </c>
      <c r="F331" s="45">
        <f t="shared" si="126"/>
        <v>0.66671084171794126</v>
      </c>
      <c r="G331" s="45">
        <f t="shared" si="125"/>
        <v>0.92055111438548909</v>
      </c>
    </row>
    <row r="332" spans="1:7">
      <c r="A332" s="28">
        <v>321</v>
      </c>
      <c r="B332" s="27" t="s">
        <v>166</v>
      </c>
      <c r="C332" s="89">
        <f t="shared" ref="C332:D332" si="146">C333+C334+C335+C336</f>
        <v>24169.86</v>
      </c>
      <c r="D332" s="89">
        <f t="shared" si="146"/>
        <v>28043</v>
      </c>
      <c r="E332" s="89">
        <f>E333+E334+E335+E336</f>
        <v>34061.299999999996</v>
      </c>
      <c r="F332" s="45">
        <f t="shared" si="126"/>
        <v>1.2146097065221266</v>
      </c>
      <c r="G332" s="45">
        <f t="shared" si="125"/>
        <v>1.409246888480115</v>
      </c>
    </row>
    <row r="333" spans="1:7">
      <c r="A333" s="32">
        <v>3211</v>
      </c>
      <c r="B333" s="33" t="s">
        <v>167</v>
      </c>
      <c r="C333" s="83">
        <v>20858.400000000001</v>
      </c>
      <c r="D333" s="83">
        <v>21383</v>
      </c>
      <c r="E333" s="83">
        <v>19440.18</v>
      </c>
      <c r="F333" s="216">
        <f t="shared" si="126"/>
        <v>0.90914184164990886</v>
      </c>
      <c r="G333" s="216">
        <f t="shared" si="125"/>
        <v>0.93200724887814979</v>
      </c>
    </row>
    <row r="334" spans="1:7">
      <c r="A334" s="32">
        <v>3212</v>
      </c>
      <c r="B334" s="33" t="s">
        <v>168</v>
      </c>
      <c r="C334" s="83">
        <v>446.93</v>
      </c>
      <c r="D334" s="83">
        <v>0</v>
      </c>
      <c r="E334" s="83">
        <v>158.32</v>
      </c>
      <c r="F334" s="216" t="e">
        <f t="shared" si="126"/>
        <v>#DIV/0!</v>
      </c>
      <c r="G334" s="216">
        <f t="shared" si="125"/>
        <v>0.35423891884635178</v>
      </c>
    </row>
    <row r="335" spans="1:7">
      <c r="A335" s="32">
        <v>3213</v>
      </c>
      <c r="B335" s="33" t="s">
        <v>169</v>
      </c>
      <c r="C335" s="83">
        <v>2177.2800000000002</v>
      </c>
      <c r="D335" s="83">
        <v>6660</v>
      </c>
      <c r="E335" s="83">
        <v>13411.49</v>
      </c>
      <c r="F335" s="216">
        <f t="shared" si="126"/>
        <v>2.0137372372372373</v>
      </c>
      <c r="G335" s="216">
        <f t="shared" si="125"/>
        <v>6.1597451866549084</v>
      </c>
    </row>
    <row r="336" spans="1:7">
      <c r="A336" s="32">
        <v>3214</v>
      </c>
      <c r="B336" s="33" t="s">
        <v>170</v>
      </c>
      <c r="C336" s="83">
        <v>687.25</v>
      </c>
      <c r="D336" s="83">
        <v>0</v>
      </c>
      <c r="E336" s="83">
        <v>1051.31</v>
      </c>
      <c r="F336" s="216" t="e">
        <f t="shared" si="126"/>
        <v>#DIV/0!</v>
      </c>
      <c r="G336" s="216">
        <f t="shared" si="125"/>
        <v>1.5297344488905056</v>
      </c>
    </row>
    <row r="337" spans="1:7">
      <c r="A337" s="28">
        <v>322</v>
      </c>
      <c r="B337" s="27" t="s">
        <v>171</v>
      </c>
      <c r="C337" s="89">
        <f>SUM(C338:C341)</f>
        <v>942.53</v>
      </c>
      <c r="D337" s="89">
        <f>SUM(D338:D341)</f>
        <v>0</v>
      </c>
      <c r="E337" s="89">
        <f>SUM(E338:E341)</f>
        <v>385</v>
      </c>
      <c r="F337" s="45" t="e">
        <f t="shared" si="126"/>
        <v>#DIV/0!</v>
      </c>
      <c r="G337" s="45">
        <f t="shared" si="125"/>
        <v>0.40847506180174636</v>
      </c>
    </row>
    <row r="338" spans="1:7">
      <c r="A338" s="32">
        <v>3221</v>
      </c>
      <c r="B338" s="33" t="s">
        <v>172</v>
      </c>
      <c r="C338" s="83">
        <v>98.73</v>
      </c>
      <c r="D338" s="83">
        <v>0</v>
      </c>
      <c r="E338" s="83">
        <v>58.5</v>
      </c>
      <c r="F338" s="216" t="e">
        <f t="shared" si="126"/>
        <v>#DIV/0!</v>
      </c>
      <c r="G338" s="216">
        <f t="shared" si="125"/>
        <v>0.59252506836827712</v>
      </c>
    </row>
    <row r="339" spans="1:7" hidden="1">
      <c r="A339" s="32">
        <v>3222</v>
      </c>
      <c r="B339" s="33" t="s">
        <v>174</v>
      </c>
      <c r="C339" s="83">
        <v>0</v>
      </c>
      <c r="D339" s="83">
        <v>0</v>
      </c>
      <c r="E339" s="83">
        <v>0</v>
      </c>
      <c r="F339" s="216" t="e">
        <f t="shared" si="126"/>
        <v>#DIV/0!</v>
      </c>
      <c r="G339" s="216" t="e">
        <f t="shared" si="125"/>
        <v>#DIV/0!</v>
      </c>
    </row>
    <row r="340" spans="1:7" hidden="1">
      <c r="A340" s="32">
        <v>3224</v>
      </c>
      <c r="B340" s="33" t="s">
        <v>239</v>
      </c>
      <c r="C340" s="83">
        <v>0</v>
      </c>
      <c r="D340" s="83">
        <v>0</v>
      </c>
      <c r="E340" s="83">
        <v>0</v>
      </c>
      <c r="F340" s="216" t="e">
        <f>E340/D340</f>
        <v>#DIV/0!</v>
      </c>
      <c r="G340" s="216" t="e">
        <f>E340/C340</f>
        <v>#DIV/0!</v>
      </c>
    </row>
    <row r="341" spans="1:7">
      <c r="A341" s="32">
        <v>3225</v>
      </c>
      <c r="B341" s="33" t="s">
        <v>331</v>
      </c>
      <c r="C341" s="83">
        <v>843.8</v>
      </c>
      <c r="D341" s="83">
        <v>0</v>
      </c>
      <c r="E341" s="83">
        <v>326.5</v>
      </c>
      <c r="F341" s="216" t="e">
        <f>E341/D341</f>
        <v>#DIV/0!</v>
      </c>
      <c r="G341" s="216">
        <f>E341/C341</f>
        <v>0.38694003318321879</v>
      </c>
    </row>
    <row r="342" spans="1:7">
      <c r="A342" s="28">
        <v>323</v>
      </c>
      <c r="B342" s="27" t="s">
        <v>177</v>
      </c>
      <c r="C342" s="89">
        <f t="shared" ref="C342" si="147">SUM(C343:C350)</f>
        <v>14329.922999999999</v>
      </c>
      <c r="D342" s="89">
        <f t="shared" ref="D342" si="148">SUM(D343:D350)</f>
        <v>8454</v>
      </c>
      <c r="E342" s="89">
        <f>SUM(E343:E350)</f>
        <v>5517.3899999999994</v>
      </c>
      <c r="F342" s="45">
        <f t="shared" si="126"/>
        <v>0.65263662171753012</v>
      </c>
      <c r="G342" s="45">
        <f t="shared" si="125"/>
        <v>0.38502579532353381</v>
      </c>
    </row>
    <row r="343" spans="1:7">
      <c r="A343" s="32">
        <v>3231</v>
      </c>
      <c r="B343" s="33" t="s">
        <v>178</v>
      </c>
      <c r="C343" s="83">
        <v>273.14</v>
      </c>
      <c r="D343" s="83">
        <v>0</v>
      </c>
      <c r="E343" s="83">
        <v>0</v>
      </c>
      <c r="F343" s="216" t="e">
        <f>E343/D343</f>
        <v>#DIV/0!</v>
      </c>
      <c r="G343" s="216">
        <f t="shared" si="125"/>
        <v>0</v>
      </c>
    </row>
    <row r="344" spans="1:7">
      <c r="A344" s="32">
        <v>3232</v>
      </c>
      <c r="B344" s="33" t="s">
        <v>179</v>
      </c>
      <c r="C344" s="83">
        <v>128.96299999999999</v>
      </c>
      <c r="D344" s="83">
        <v>0</v>
      </c>
      <c r="E344" s="83">
        <v>30</v>
      </c>
      <c r="F344" s="216" t="e">
        <f t="shared" si="126"/>
        <v>#DIV/0!</v>
      </c>
      <c r="G344" s="216">
        <f t="shared" si="125"/>
        <v>0.23262486139435343</v>
      </c>
    </row>
    <row r="345" spans="1:7">
      <c r="A345" s="32">
        <v>3233</v>
      </c>
      <c r="B345" s="33" t="s">
        <v>180</v>
      </c>
      <c r="C345" s="83">
        <v>0</v>
      </c>
      <c r="D345" s="83">
        <v>2500</v>
      </c>
      <c r="E345" s="83">
        <v>0</v>
      </c>
      <c r="F345" s="216">
        <f t="shared" si="126"/>
        <v>0</v>
      </c>
      <c r="G345" s="216" t="e">
        <f t="shared" si="125"/>
        <v>#DIV/0!</v>
      </c>
    </row>
    <row r="346" spans="1:7">
      <c r="A346" s="32">
        <v>3235</v>
      </c>
      <c r="B346" s="33" t="s">
        <v>182</v>
      </c>
      <c r="C346" s="83">
        <v>1684.21</v>
      </c>
      <c r="D346" s="83">
        <v>0</v>
      </c>
      <c r="E346" s="83">
        <v>1064.6400000000001</v>
      </c>
      <c r="F346" s="216" t="e">
        <f t="shared" si="126"/>
        <v>#DIV/0!</v>
      </c>
      <c r="G346" s="216">
        <f t="shared" si="125"/>
        <v>0.63213019754068678</v>
      </c>
    </row>
    <row r="347" spans="1:7" hidden="1">
      <c r="A347" s="32">
        <v>3236</v>
      </c>
      <c r="B347" s="33" t="s">
        <v>183</v>
      </c>
      <c r="C347" s="83">
        <v>0</v>
      </c>
      <c r="D347" s="83">
        <v>0</v>
      </c>
      <c r="E347" s="83"/>
      <c r="F347" s="216" t="e">
        <f t="shared" si="126"/>
        <v>#DIV/0!</v>
      </c>
      <c r="G347" s="216" t="e">
        <f t="shared" si="125"/>
        <v>#DIV/0!</v>
      </c>
    </row>
    <row r="348" spans="1:7">
      <c r="A348" s="32">
        <v>3237</v>
      </c>
      <c r="B348" s="33" t="s">
        <v>184</v>
      </c>
      <c r="C348" s="83">
        <v>9817.6299999999992</v>
      </c>
      <c r="D348" s="83">
        <v>5954</v>
      </c>
      <c r="E348" s="83">
        <v>387.88</v>
      </c>
      <c r="F348" s="216">
        <f t="shared" si="126"/>
        <v>6.5146120255290554E-2</v>
      </c>
      <c r="G348" s="216">
        <f t="shared" si="125"/>
        <v>3.9508516821269497E-2</v>
      </c>
    </row>
    <row r="349" spans="1:7" hidden="1">
      <c r="A349" s="32">
        <v>3238</v>
      </c>
      <c r="B349" s="33" t="s">
        <v>185</v>
      </c>
      <c r="C349" s="83">
        <v>0</v>
      </c>
      <c r="D349" s="83">
        <v>0</v>
      </c>
      <c r="E349" s="83">
        <v>0</v>
      </c>
      <c r="F349" s="216" t="e">
        <f t="shared" si="126"/>
        <v>#DIV/0!</v>
      </c>
      <c r="G349" s="216" t="e">
        <f t="shared" si="125"/>
        <v>#DIV/0!</v>
      </c>
    </row>
    <row r="350" spans="1:7">
      <c r="A350" s="32">
        <v>3239</v>
      </c>
      <c r="B350" s="33" t="s">
        <v>186</v>
      </c>
      <c r="C350" s="83">
        <v>2425.98</v>
      </c>
      <c r="D350" s="83">
        <v>0</v>
      </c>
      <c r="E350" s="83">
        <v>4034.87</v>
      </c>
      <c r="F350" s="216" t="e">
        <f t="shared" si="126"/>
        <v>#DIV/0!</v>
      </c>
      <c r="G350" s="216">
        <f t="shared" si="125"/>
        <v>1.6631917822900435</v>
      </c>
    </row>
    <row r="351" spans="1:7">
      <c r="A351" s="28">
        <v>324</v>
      </c>
      <c r="B351" s="27" t="s">
        <v>187</v>
      </c>
      <c r="C351" s="89">
        <f t="shared" ref="C351:E351" si="149">C352</f>
        <v>3512.92</v>
      </c>
      <c r="D351" s="89">
        <f t="shared" si="149"/>
        <v>0</v>
      </c>
      <c r="E351" s="89">
        <f t="shared" si="149"/>
        <v>658</v>
      </c>
      <c r="F351" s="45" t="e">
        <f t="shared" si="126"/>
        <v>#DIV/0!</v>
      </c>
      <c r="G351" s="45">
        <f t="shared" si="125"/>
        <v>0.18730856381585689</v>
      </c>
    </row>
    <row r="352" spans="1:7">
      <c r="A352" s="32">
        <v>3241</v>
      </c>
      <c r="B352" s="33" t="s">
        <v>187</v>
      </c>
      <c r="C352" s="83">
        <v>3512.92</v>
      </c>
      <c r="D352" s="83">
        <v>0</v>
      </c>
      <c r="E352" s="83">
        <v>658</v>
      </c>
      <c r="F352" s="216" t="e">
        <f t="shared" si="126"/>
        <v>#DIV/0!</v>
      </c>
      <c r="G352" s="216">
        <f t="shared" ref="G352:G421" si="150">E352/C352</f>
        <v>0.18730856381585689</v>
      </c>
    </row>
    <row r="353" spans="1:7">
      <c r="A353" s="28">
        <v>329</v>
      </c>
      <c r="B353" s="27" t="s">
        <v>188</v>
      </c>
      <c r="C353" s="89">
        <f>SUM(C354:C357)</f>
        <v>4481.09</v>
      </c>
      <c r="D353" s="89">
        <f>SUM(D354:D357)</f>
        <v>29000</v>
      </c>
      <c r="E353" s="89">
        <f>SUM(E354:E357)</f>
        <v>3045.87</v>
      </c>
      <c r="F353" s="45">
        <f t="shared" ref="F353:F418" si="151">E353/D353</f>
        <v>0.10503</v>
      </c>
      <c r="G353" s="45">
        <f t="shared" si="150"/>
        <v>0.67971631902059537</v>
      </c>
    </row>
    <row r="354" spans="1:7">
      <c r="A354" s="32">
        <v>3293</v>
      </c>
      <c r="B354" s="33" t="s">
        <v>190</v>
      </c>
      <c r="C354" s="83">
        <v>3576.09</v>
      </c>
      <c r="D354" s="83">
        <v>0</v>
      </c>
      <c r="E354" s="83">
        <v>1808.55</v>
      </c>
      <c r="F354" s="216" t="e">
        <f t="shared" si="151"/>
        <v>#DIV/0!</v>
      </c>
      <c r="G354" s="216">
        <f t="shared" si="150"/>
        <v>0.50573391609271579</v>
      </c>
    </row>
    <row r="355" spans="1:7">
      <c r="A355" s="32">
        <v>3294</v>
      </c>
      <c r="B355" s="33" t="s">
        <v>191</v>
      </c>
      <c r="C355" s="83">
        <v>905</v>
      </c>
      <c r="D355" s="83">
        <v>0</v>
      </c>
      <c r="E355" s="83">
        <v>1237.32</v>
      </c>
      <c r="F355" s="216" t="e">
        <f t="shared" si="151"/>
        <v>#DIV/0!</v>
      </c>
      <c r="G355" s="216">
        <f t="shared" si="150"/>
        <v>1.3672044198895026</v>
      </c>
    </row>
    <row r="356" spans="1:7" hidden="1">
      <c r="A356" s="32">
        <v>3295</v>
      </c>
      <c r="B356" s="33" t="s">
        <v>192</v>
      </c>
      <c r="C356" s="83">
        <v>0</v>
      </c>
      <c r="D356" s="83">
        <v>0</v>
      </c>
      <c r="E356" s="83"/>
      <c r="F356" s="216" t="e">
        <f t="shared" si="151"/>
        <v>#DIV/0!</v>
      </c>
      <c r="G356" s="216" t="e">
        <f t="shared" si="150"/>
        <v>#DIV/0!</v>
      </c>
    </row>
    <row r="357" spans="1:7">
      <c r="A357" s="32">
        <v>3299</v>
      </c>
      <c r="B357" s="33" t="s">
        <v>188</v>
      </c>
      <c r="C357" s="83">
        <v>0</v>
      </c>
      <c r="D357" s="83">
        <v>29000</v>
      </c>
      <c r="E357" s="83">
        <v>0</v>
      </c>
      <c r="F357" s="216">
        <f t="shared" si="151"/>
        <v>0</v>
      </c>
      <c r="G357" s="216" t="e">
        <f t="shared" si="150"/>
        <v>#DIV/0!</v>
      </c>
    </row>
    <row r="358" spans="1:7">
      <c r="A358" s="44">
        <v>34</v>
      </c>
      <c r="B358" s="23" t="s">
        <v>194</v>
      </c>
      <c r="C358" s="89">
        <f t="shared" ref="C358:E358" si="152">C359</f>
        <v>22.14</v>
      </c>
      <c r="D358" s="89">
        <f t="shared" si="152"/>
        <v>0</v>
      </c>
      <c r="E358" s="89">
        <f t="shared" si="152"/>
        <v>137.80000000000001</v>
      </c>
      <c r="F358" s="45" t="e">
        <f t="shared" si="151"/>
        <v>#DIV/0!</v>
      </c>
      <c r="G358" s="45">
        <f t="shared" si="150"/>
        <v>6.2240289069557369</v>
      </c>
    </row>
    <row r="359" spans="1:7">
      <c r="A359" s="44">
        <v>343</v>
      </c>
      <c r="B359" s="23" t="s">
        <v>195</v>
      </c>
      <c r="C359" s="89">
        <f t="shared" ref="C359" si="153">SUM(C360:C361)</f>
        <v>22.14</v>
      </c>
      <c r="D359" s="89">
        <f t="shared" ref="D359:E359" si="154">SUM(D360:D361)</f>
        <v>0</v>
      </c>
      <c r="E359" s="89">
        <f t="shared" si="154"/>
        <v>137.80000000000001</v>
      </c>
      <c r="F359" s="45" t="e">
        <f t="shared" si="151"/>
        <v>#DIV/0!</v>
      </c>
      <c r="G359" s="45">
        <f t="shared" si="150"/>
        <v>6.2240289069557369</v>
      </c>
    </row>
    <row r="360" spans="1:7">
      <c r="A360" s="78">
        <v>3431</v>
      </c>
      <c r="B360" s="30" t="s">
        <v>196</v>
      </c>
      <c r="C360" s="83">
        <v>22.14</v>
      </c>
      <c r="D360" s="83">
        <v>0</v>
      </c>
      <c r="E360" s="83">
        <v>78.88</v>
      </c>
      <c r="F360" s="216" t="e">
        <f t="shared" si="151"/>
        <v>#DIV/0!</v>
      </c>
      <c r="G360" s="216">
        <f t="shared" si="150"/>
        <v>3.5627822944896113</v>
      </c>
    </row>
    <row r="361" spans="1:7" ht="30">
      <c r="A361" s="78">
        <v>3432</v>
      </c>
      <c r="B361" s="30" t="s">
        <v>197</v>
      </c>
      <c r="C361" s="83">
        <v>0</v>
      </c>
      <c r="D361" s="83">
        <v>0</v>
      </c>
      <c r="E361" s="83">
        <v>58.92</v>
      </c>
      <c r="F361" s="216" t="e">
        <f t="shared" si="151"/>
        <v>#DIV/0!</v>
      </c>
      <c r="G361" s="216" t="e">
        <f t="shared" si="150"/>
        <v>#DIV/0!</v>
      </c>
    </row>
    <row r="362" spans="1:7" hidden="1">
      <c r="A362" s="78">
        <v>3433</v>
      </c>
      <c r="B362" s="30" t="s">
        <v>198</v>
      </c>
      <c r="C362" s="83"/>
      <c r="D362" s="83"/>
      <c r="E362" s="83"/>
      <c r="F362" s="45" t="e">
        <f t="shared" si="151"/>
        <v>#DIV/0!</v>
      </c>
      <c r="G362" s="45" t="e">
        <f t="shared" si="150"/>
        <v>#DIV/0!</v>
      </c>
    </row>
    <row r="363" spans="1:7" hidden="1">
      <c r="A363" s="44">
        <v>35</v>
      </c>
      <c r="B363" s="23" t="s">
        <v>199</v>
      </c>
      <c r="C363" s="42">
        <f t="shared" ref="C363" si="155">C364+C366</f>
        <v>0</v>
      </c>
      <c r="D363" s="42">
        <f t="shared" ref="D363:E363" si="156">D364+D366</f>
        <v>0</v>
      </c>
      <c r="E363" s="42">
        <f t="shared" si="156"/>
        <v>0</v>
      </c>
      <c r="F363" s="45" t="e">
        <f t="shared" si="151"/>
        <v>#DIV/0!</v>
      </c>
      <c r="G363" s="45" t="e">
        <f t="shared" si="150"/>
        <v>#DIV/0!</v>
      </c>
    </row>
    <row r="364" spans="1:7" s="51" customFormat="1" ht="30" hidden="1">
      <c r="A364" s="44">
        <v>352</v>
      </c>
      <c r="B364" s="23" t="s">
        <v>334</v>
      </c>
      <c r="C364" s="42">
        <f t="shared" ref="C364:E364" si="157">SUM(C365)</f>
        <v>0</v>
      </c>
      <c r="D364" s="42">
        <f t="shared" si="157"/>
        <v>0</v>
      </c>
      <c r="E364" s="42">
        <f t="shared" si="157"/>
        <v>0</v>
      </c>
      <c r="F364" s="45" t="e">
        <f t="shared" si="151"/>
        <v>#DIV/0!</v>
      </c>
      <c r="G364" s="45" t="e">
        <f t="shared" si="150"/>
        <v>#DIV/0!</v>
      </c>
    </row>
    <row r="365" spans="1:7" s="14" customFormat="1" ht="15" hidden="1" customHeight="1">
      <c r="A365" s="66">
        <v>3522</v>
      </c>
      <c r="B365" s="40" t="s">
        <v>334</v>
      </c>
      <c r="C365" s="67">
        <v>0</v>
      </c>
      <c r="D365" s="67">
        <v>0</v>
      </c>
      <c r="E365" s="67">
        <v>0</v>
      </c>
      <c r="F365" s="45" t="e">
        <f t="shared" si="151"/>
        <v>#DIV/0!</v>
      </c>
      <c r="G365" s="45" t="e">
        <f t="shared" si="150"/>
        <v>#DIV/0!</v>
      </c>
    </row>
    <row r="366" spans="1:7" hidden="1">
      <c r="A366" s="44">
        <v>353</v>
      </c>
      <c r="B366" s="23" t="s">
        <v>199</v>
      </c>
      <c r="C366" s="42">
        <f t="shared" ref="C366:E366" si="158">C367</f>
        <v>0</v>
      </c>
      <c r="D366" s="42">
        <f t="shared" si="158"/>
        <v>0</v>
      </c>
      <c r="E366" s="42">
        <f t="shared" si="158"/>
        <v>0</v>
      </c>
      <c r="F366" s="45" t="e">
        <f t="shared" si="151"/>
        <v>#DIV/0!</v>
      </c>
      <c r="G366" s="45" t="e">
        <f t="shared" si="150"/>
        <v>#DIV/0!</v>
      </c>
    </row>
    <row r="367" spans="1:7" hidden="1">
      <c r="A367" s="66">
        <v>3531</v>
      </c>
      <c r="B367" s="40" t="s">
        <v>328</v>
      </c>
      <c r="C367" s="83">
        <v>0</v>
      </c>
      <c r="D367" s="83">
        <v>0</v>
      </c>
      <c r="E367" s="83">
        <v>0</v>
      </c>
      <c r="F367" s="45" t="e">
        <f t="shared" si="151"/>
        <v>#DIV/0!</v>
      </c>
      <c r="G367" s="45" t="e">
        <f t="shared" si="150"/>
        <v>#DIV/0!</v>
      </c>
    </row>
    <row r="368" spans="1:7" ht="17.25" customHeight="1">
      <c r="A368" s="44">
        <v>36</v>
      </c>
      <c r="B368" s="23" t="s">
        <v>200</v>
      </c>
      <c r="C368" s="89">
        <f t="shared" ref="C368:E369" si="159">C369</f>
        <v>0</v>
      </c>
      <c r="D368" s="89">
        <f t="shared" si="159"/>
        <v>0</v>
      </c>
      <c r="E368" s="89">
        <f>E369+E371</f>
        <v>42729</v>
      </c>
      <c r="F368" s="45" t="e">
        <f t="shared" si="151"/>
        <v>#DIV/0!</v>
      </c>
      <c r="G368" s="45" t="e">
        <f t="shared" si="150"/>
        <v>#DIV/0!</v>
      </c>
    </row>
    <row r="369" spans="1:7">
      <c r="A369" s="44">
        <v>361</v>
      </c>
      <c r="B369" s="23" t="s">
        <v>200</v>
      </c>
      <c r="C369" s="89">
        <f t="shared" si="159"/>
        <v>0</v>
      </c>
      <c r="D369" s="89">
        <f t="shared" si="159"/>
        <v>0</v>
      </c>
      <c r="E369" s="89">
        <f t="shared" si="159"/>
        <v>0</v>
      </c>
      <c r="F369" s="45" t="e">
        <f t="shared" si="151"/>
        <v>#DIV/0!</v>
      </c>
      <c r="G369" s="45" t="e">
        <f t="shared" si="150"/>
        <v>#DIV/0!</v>
      </c>
    </row>
    <row r="370" spans="1:7">
      <c r="A370" s="66">
        <v>3611</v>
      </c>
      <c r="B370" s="40" t="s">
        <v>201</v>
      </c>
      <c r="C370" s="83">
        <v>0</v>
      </c>
      <c r="D370" s="83">
        <v>0</v>
      </c>
      <c r="E370" s="83">
        <v>0</v>
      </c>
      <c r="F370" s="216" t="e">
        <f t="shared" si="151"/>
        <v>#DIV/0!</v>
      </c>
      <c r="G370" s="216" t="e">
        <f t="shared" si="150"/>
        <v>#DIV/0!</v>
      </c>
    </row>
    <row r="371" spans="1:7">
      <c r="A371" s="164">
        <v>362</v>
      </c>
      <c r="B371" s="163" t="s">
        <v>454</v>
      </c>
      <c r="C371" s="142">
        <f t="shared" ref="C371:D371" si="160">C372</f>
        <v>0</v>
      </c>
      <c r="D371" s="142">
        <f t="shared" si="160"/>
        <v>0</v>
      </c>
      <c r="E371" s="142">
        <f>E372</f>
        <v>42729</v>
      </c>
      <c r="F371" s="45" t="e">
        <f t="shared" ref="F371:F372" si="161">E371/D371</f>
        <v>#DIV/0!</v>
      </c>
      <c r="G371" s="45" t="e">
        <f t="shared" ref="G371:G372" si="162">E371/C371</f>
        <v>#DIV/0!</v>
      </c>
    </row>
    <row r="372" spans="1:7">
      <c r="A372" s="66">
        <v>3621</v>
      </c>
      <c r="B372" s="40" t="s">
        <v>454</v>
      </c>
      <c r="C372" s="83">
        <v>0</v>
      </c>
      <c r="D372" s="83">
        <v>0</v>
      </c>
      <c r="E372" s="83">
        <v>42729</v>
      </c>
      <c r="F372" s="216" t="e">
        <f t="shared" si="161"/>
        <v>#DIV/0!</v>
      </c>
      <c r="G372" s="216" t="e">
        <f t="shared" si="162"/>
        <v>#DIV/0!</v>
      </c>
    </row>
    <row r="373" spans="1:7" hidden="1">
      <c r="A373" s="28">
        <v>369</v>
      </c>
      <c r="B373" s="27" t="s">
        <v>106</v>
      </c>
      <c r="C373" s="89"/>
      <c r="D373" s="89"/>
      <c r="E373" s="89"/>
      <c r="F373" s="45" t="e">
        <f t="shared" si="151"/>
        <v>#DIV/0!</v>
      </c>
      <c r="G373" s="45" t="e">
        <f t="shared" si="150"/>
        <v>#DIV/0!</v>
      </c>
    </row>
    <row r="374" spans="1:7" hidden="1">
      <c r="A374" s="32">
        <v>3691</v>
      </c>
      <c r="B374" s="33" t="s">
        <v>107</v>
      </c>
      <c r="C374" s="83"/>
      <c r="D374" s="83"/>
      <c r="E374" s="83"/>
      <c r="F374" s="45" t="e">
        <f t="shared" si="151"/>
        <v>#DIV/0!</v>
      </c>
      <c r="G374" s="45" t="e">
        <f t="shared" si="150"/>
        <v>#DIV/0!</v>
      </c>
    </row>
    <row r="375" spans="1:7" ht="30">
      <c r="A375" s="28">
        <v>37</v>
      </c>
      <c r="B375" s="35" t="s">
        <v>204</v>
      </c>
      <c r="C375" s="89">
        <f t="shared" ref="C375:D375" si="163">C376</f>
        <v>270</v>
      </c>
      <c r="D375" s="89">
        <f t="shared" si="163"/>
        <v>270</v>
      </c>
      <c r="E375" s="89">
        <f>E376</f>
        <v>0</v>
      </c>
      <c r="F375" s="89">
        <f t="shared" si="151"/>
        <v>0</v>
      </c>
      <c r="G375" s="89">
        <f t="shared" si="150"/>
        <v>0</v>
      </c>
    </row>
    <row r="376" spans="1:7">
      <c r="A376" s="28">
        <v>372</v>
      </c>
      <c r="B376" s="27" t="s">
        <v>252</v>
      </c>
      <c r="C376" s="89">
        <f t="shared" ref="C376:D376" si="164">C377</f>
        <v>270</v>
      </c>
      <c r="D376" s="89">
        <f t="shared" si="164"/>
        <v>270</v>
      </c>
      <c r="E376" s="89">
        <f>E377</f>
        <v>0</v>
      </c>
      <c r="F376" s="45">
        <f t="shared" si="151"/>
        <v>0</v>
      </c>
      <c r="G376" s="45">
        <f t="shared" si="150"/>
        <v>0</v>
      </c>
    </row>
    <row r="377" spans="1:7">
      <c r="A377" s="32">
        <v>3721</v>
      </c>
      <c r="B377" s="33" t="s">
        <v>253</v>
      </c>
      <c r="C377" s="83">
        <v>270</v>
      </c>
      <c r="D377" s="83">
        <v>270</v>
      </c>
      <c r="E377" s="83">
        <v>0</v>
      </c>
      <c r="F377" s="216">
        <f t="shared" si="151"/>
        <v>0</v>
      </c>
      <c r="G377" s="216">
        <f t="shared" si="150"/>
        <v>0</v>
      </c>
    </row>
    <row r="378" spans="1:7" hidden="1">
      <c r="A378" s="28">
        <v>38</v>
      </c>
      <c r="B378" s="27" t="s">
        <v>206</v>
      </c>
      <c r="C378" s="89"/>
      <c r="D378" s="89"/>
      <c r="E378" s="89"/>
      <c r="F378" s="45" t="e">
        <f t="shared" si="151"/>
        <v>#DIV/0!</v>
      </c>
      <c r="G378" s="45" t="e">
        <f t="shared" si="150"/>
        <v>#DIV/0!</v>
      </c>
    </row>
    <row r="379" spans="1:7" hidden="1">
      <c r="A379" s="28">
        <v>381</v>
      </c>
      <c r="B379" s="27" t="s">
        <v>123</v>
      </c>
      <c r="C379" s="89"/>
      <c r="D379" s="89"/>
      <c r="E379" s="89"/>
      <c r="F379" s="45" t="e">
        <f t="shared" si="151"/>
        <v>#DIV/0!</v>
      </c>
      <c r="G379" s="45" t="e">
        <f t="shared" si="150"/>
        <v>#DIV/0!</v>
      </c>
    </row>
    <row r="380" spans="1:7" hidden="1">
      <c r="A380" s="32">
        <v>3812</v>
      </c>
      <c r="B380" s="33" t="s">
        <v>208</v>
      </c>
      <c r="C380" s="83"/>
      <c r="D380" s="83"/>
      <c r="E380" s="83"/>
      <c r="F380" s="45" t="e">
        <f t="shared" si="151"/>
        <v>#DIV/0!</v>
      </c>
      <c r="G380" s="45" t="e">
        <f t="shared" si="150"/>
        <v>#DIV/0!</v>
      </c>
    </row>
    <row r="381" spans="1:7">
      <c r="A381" s="28">
        <v>4</v>
      </c>
      <c r="B381" s="27" t="s">
        <v>210</v>
      </c>
      <c r="C381" s="89">
        <f t="shared" ref="C381:E381" si="165">C382</f>
        <v>3913.1</v>
      </c>
      <c r="D381" s="89">
        <f t="shared" si="165"/>
        <v>0</v>
      </c>
      <c r="E381" s="89">
        <f t="shared" si="165"/>
        <v>0</v>
      </c>
      <c r="F381" s="45" t="e">
        <f t="shared" si="151"/>
        <v>#DIV/0!</v>
      </c>
      <c r="G381" s="45">
        <f t="shared" si="150"/>
        <v>0</v>
      </c>
    </row>
    <row r="382" spans="1:7">
      <c r="A382" s="28">
        <v>42</v>
      </c>
      <c r="B382" s="27" t="s">
        <v>215</v>
      </c>
      <c r="C382" s="89">
        <f>C383+C387</f>
        <v>3913.1</v>
      </c>
      <c r="D382" s="89">
        <f t="shared" ref="D382" si="166">D383+D387</f>
        <v>0</v>
      </c>
      <c r="E382" s="89">
        <f>E383+E387</f>
        <v>0</v>
      </c>
      <c r="F382" s="45" t="e">
        <f t="shared" si="151"/>
        <v>#DIV/0!</v>
      </c>
      <c r="G382" s="45">
        <f t="shared" si="150"/>
        <v>0</v>
      </c>
    </row>
    <row r="383" spans="1:7">
      <c r="A383" s="28">
        <v>422</v>
      </c>
      <c r="B383" s="27" t="s">
        <v>216</v>
      </c>
      <c r="C383" s="89">
        <f>SUM(C384:C386)</f>
        <v>3913.1</v>
      </c>
      <c r="D383" s="89">
        <f t="shared" ref="D383" si="167">SUM(D384:D386)</f>
        <v>0</v>
      </c>
      <c r="E383" s="89">
        <f>SUM(E384:E386)</f>
        <v>0</v>
      </c>
      <c r="F383" s="45" t="e">
        <f t="shared" si="151"/>
        <v>#DIV/0!</v>
      </c>
      <c r="G383" s="45">
        <f t="shared" si="150"/>
        <v>0</v>
      </c>
    </row>
    <row r="384" spans="1:7">
      <c r="A384" s="32">
        <v>4221</v>
      </c>
      <c r="B384" s="33" t="s">
        <v>217</v>
      </c>
      <c r="C384" s="83">
        <v>3913.1</v>
      </c>
      <c r="D384" s="83">
        <v>0</v>
      </c>
      <c r="E384" s="83">
        <v>0</v>
      </c>
      <c r="F384" s="216" t="e">
        <f t="shared" si="151"/>
        <v>#DIV/0!</v>
      </c>
      <c r="G384" s="216">
        <f t="shared" si="150"/>
        <v>0</v>
      </c>
    </row>
    <row r="385" spans="1:7" hidden="1">
      <c r="A385" s="32">
        <v>4222</v>
      </c>
      <c r="B385" s="33" t="s">
        <v>218</v>
      </c>
      <c r="C385" s="83">
        <v>0</v>
      </c>
      <c r="D385" s="83"/>
      <c r="E385" s="83">
        <v>0</v>
      </c>
      <c r="F385" s="45" t="e">
        <f t="shared" si="151"/>
        <v>#DIV/0!</v>
      </c>
      <c r="G385" s="45" t="e">
        <f t="shared" si="150"/>
        <v>#DIV/0!</v>
      </c>
    </row>
    <row r="386" spans="1:7" hidden="1">
      <c r="A386" s="32">
        <v>4227</v>
      </c>
      <c r="B386" s="33" t="s">
        <v>222</v>
      </c>
      <c r="C386" s="83"/>
      <c r="D386" s="83"/>
      <c r="E386" s="83"/>
      <c r="F386" s="45" t="e">
        <f t="shared" si="151"/>
        <v>#DIV/0!</v>
      </c>
      <c r="G386" s="45" t="e">
        <f t="shared" si="150"/>
        <v>#DIV/0!</v>
      </c>
    </row>
    <row r="387" spans="1:7" hidden="1">
      <c r="A387" s="44">
        <v>424</v>
      </c>
      <c r="B387" s="23" t="s">
        <v>225</v>
      </c>
      <c r="C387" s="89">
        <f t="shared" ref="C387:E387" si="168">C388</f>
        <v>0</v>
      </c>
      <c r="D387" s="89">
        <f t="shared" si="168"/>
        <v>0</v>
      </c>
      <c r="E387" s="89">
        <f t="shared" si="168"/>
        <v>0</v>
      </c>
      <c r="F387" s="45" t="e">
        <f t="shared" si="151"/>
        <v>#DIV/0!</v>
      </c>
      <c r="G387" s="45" t="e">
        <f t="shared" si="150"/>
        <v>#DIV/0!</v>
      </c>
    </row>
    <row r="388" spans="1:7" hidden="1">
      <c r="A388" s="78">
        <v>4241</v>
      </c>
      <c r="B388" s="30" t="s">
        <v>226</v>
      </c>
      <c r="C388" s="83">
        <v>0</v>
      </c>
      <c r="D388" s="83">
        <v>0</v>
      </c>
      <c r="E388" s="83">
        <v>0</v>
      </c>
      <c r="F388" s="45" t="e">
        <f t="shared" si="151"/>
        <v>#DIV/0!</v>
      </c>
      <c r="G388" s="45" t="e">
        <f t="shared" si="150"/>
        <v>#DIV/0!</v>
      </c>
    </row>
    <row r="389" spans="1:7" s="14" customFormat="1" ht="15" customHeight="1">
      <c r="A389" s="37"/>
      <c r="B389" s="37" t="s">
        <v>152</v>
      </c>
      <c r="C389" s="86">
        <f>C390+C442</f>
        <v>55274.11</v>
      </c>
      <c r="D389" s="86">
        <f>D390+D442</f>
        <v>0</v>
      </c>
      <c r="E389" s="86">
        <f>E390+E442</f>
        <v>0</v>
      </c>
      <c r="F389" s="108" t="e">
        <f t="shared" si="151"/>
        <v>#DIV/0!</v>
      </c>
      <c r="G389" s="108">
        <f t="shared" si="150"/>
        <v>0</v>
      </c>
    </row>
    <row r="390" spans="1:7" s="14" customFormat="1" ht="15" customHeight="1">
      <c r="A390" s="64">
        <v>3</v>
      </c>
      <c r="B390" s="27" t="s">
        <v>157</v>
      </c>
      <c r="C390" s="89">
        <f>C391+C398+C422+C426+C431+C439</f>
        <v>55274.11</v>
      </c>
      <c r="D390" s="89">
        <f>D391+D398+D422+D426+D431+D439</f>
        <v>0</v>
      </c>
      <c r="E390" s="89">
        <f>E391+E398+E422+E426+E431+E436</f>
        <v>0</v>
      </c>
      <c r="F390" s="45" t="e">
        <f t="shared" si="151"/>
        <v>#DIV/0!</v>
      </c>
      <c r="G390" s="45">
        <f t="shared" si="150"/>
        <v>0</v>
      </c>
    </row>
    <row r="391" spans="1:7" s="14" customFormat="1" ht="15" customHeight="1">
      <c r="A391" s="64">
        <v>31</v>
      </c>
      <c r="B391" s="27" t="s">
        <v>233</v>
      </c>
      <c r="C391" s="89">
        <f>C392+C394+C396</f>
        <v>45789.1</v>
      </c>
      <c r="D391" s="89">
        <f t="shared" ref="D391" si="169">D392+D394+D396</f>
        <v>0</v>
      </c>
      <c r="E391" s="89">
        <f>E392+E394+E396</f>
        <v>0</v>
      </c>
      <c r="F391" s="45" t="e">
        <f t="shared" si="151"/>
        <v>#DIV/0!</v>
      </c>
      <c r="G391" s="45">
        <f t="shared" si="150"/>
        <v>0</v>
      </c>
    </row>
    <row r="392" spans="1:7" s="14" customFormat="1" ht="15" customHeight="1">
      <c r="A392" s="64">
        <v>311</v>
      </c>
      <c r="B392" s="27" t="s">
        <v>160</v>
      </c>
      <c r="C392" s="89">
        <f t="shared" ref="C392:E392" si="170">C393</f>
        <v>39366.85</v>
      </c>
      <c r="D392" s="89">
        <f t="shared" si="170"/>
        <v>0</v>
      </c>
      <c r="E392" s="89">
        <f t="shared" si="170"/>
        <v>0</v>
      </c>
      <c r="F392" s="45" t="e">
        <f t="shared" si="151"/>
        <v>#DIV/0!</v>
      </c>
      <c r="G392" s="45">
        <f t="shared" si="150"/>
        <v>0</v>
      </c>
    </row>
    <row r="393" spans="1:7" s="14" customFormat="1" ht="15" customHeight="1">
      <c r="A393" s="41">
        <v>3111</v>
      </c>
      <c r="B393" s="40" t="s">
        <v>238</v>
      </c>
      <c r="C393" s="84">
        <v>39366.85</v>
      </c>
      <c r="D393" s="84">
        <v>0</v>
      </c>
      <c r="E393" s="84">
        <v>0</v>
      </c>
      <c r="F393" s="216" t="e">
        <f t="shared" si="151"/>
        <v>#DIV/0!</v>
      </c>
      <c r="G393" s="216">
        <f t="shared" si="150"/>
        <v>0</v>
      </c>
    </row>
    <row r="394" spans="1:7" s="14" customFormat="1" ht="15" hidden="1" customHeight="1">
      <c r="A394" s="64">
        <v>312</v>
      </c>
      <c r="B394" s="65" t="s">
        <v>162</v>
      </c>
      <c r="C394" s="89"/>
      <c r="D394" s="89"/>
      <c r="E394" s="89"/>
      <c r="F394" s="216" t="e">
        <f t="shared" si="151"/>
        <v>#DIV/0!</v>
      </c>
      <c r="G394" s="216" t="e">
        <f t="shared" si="150"/>
        <v>#DIV/0!</v>
      </c>
    </row>
    <row r="395" spans="1:7" s="14" customFormat="1" ht="15" customHeight="1">
      <c r="A395" s="41">
        <v>3121</v>
      </c>
      <c r="B395" s="40" t="s">
        <v>162</v>
      </c>
      <c r="C395" s="84">
        <v>500</v>
      </c>
      <c r="D395" s="84">
        <v>0</v>
      </c>
      <c r="E395" s="84">
        <v>0</v>
      </c>
      <c r="F395" s="216" t="e">
        <f t="shared" si="151"/>
        <v>#DIV/0!</v>
      </c>
      <c r="G395" s="216">
        <f t="shared" si="150"/>
        <v>0</v>
      </c>
    </row>
    <row r="396" spans="1:7" s="14" customFormat="1" ht="15" customHeight="1">
      <c r="A396" s="64">
        <v>313</v>
      </c>
      <c r="B396" s="65" t="s">
        <v>163</v>
      </c>
      <c r="C396" s="89">
        <f t="shared" ref="C396:E396" si="171">C397</f>
        <v>6422.25</v>
      </c>
      <c r="D396" s="89">
        <f t="shared" si="171"/>
        <v>0</v>
      </c>
      <c r="E396" s="89">
        <f t="shared" si="171"/>
        <v>0</v>
      </c>
      <c r="F396" s="45" t="e">
        <f t="shared" si="151"/>
        <v>#DIV/0!</v>
      </c>
      <c r="G396" s="45">
        <f t="shared" si="150"/>
        <v>0</v>
      </c>
    </row>
    <row r="397" spans="1:7" s="14" customFormat="1" ht="15" customHeight="1">
      <c r="A397" s="41">
        <v>3132</v>
      </c>
      <c r="B397" s="40" t="s">
        <v>164</v>
      </c>
      <c r="C397" s="84">
        <v>6422.25</v>
      </c>
      <c r="D397" s="84">
        <v>0</v>
      </c>
      <c r="E397" s="84">
        <v>0</v>
      </c>
      <c r="F397" s="216" t="e">
        <f t="shared" si="151"/>
        <v>#DIV/0!</v>
      </c>
      <c r="G397" s="216">
        <f t="shared" si="150"/>
        <v>0</v>
      </c>
    </row>
    <row r="398" spans="1:7" s="14" customFormat="1" ht="15" customHeight="1">
      <c r="A398" s="64">
        <v>32</v>
      </c>
      <c r="B398" s="27" t="s">
        <v>165</v>
      </c>
      <c r="C398" s="89">
        <f>C399+C403+C407+C417+C415</f>
        <v>9296.94</v>
      </c>
      <c r="D398" s="89">
        <f>D399+D403+D407+D417+D415</f>
        <v>0</v>
      </c>
      <c r="E398" s="89">
        <f>E399+E403+E407+E417+E415</f>
        <v>0</v>
      </c>
      <c r="F398" s="45" t="e">
        <f t="shared" si="151"/>
        <v>#DIV/0!</v>
      </c>
      <c r="G398" s="45">
        <f t="shared" si="150"/>
        <v>0</v>
      </c>
    </row>
    <row r="399" spans="1:7" s="14" customFormat="1" ht="15" customHeight="1">
      <c r="A399" s="64">
        <v>321</v>
      </c>
      <c r="B399" s="65" t="s">
        <v>166</v>
      </c>
      <c r="C399" s="89">
        <f t="shared" ref="C399" si="172">SUM(C400:C402)</f>
        <v>4126.71</v>
      </c>
      <c r="D399" s="89">
        <f t="shared" ref="D399:E399" si="173">SUM(D400:D402)</f>
        <v>0</v>
      </c>
      <c r="E399" s="89">
        <f t="shared" si="173"/>
        <v>0</v>
      </c>
      <c r="F399" s="45" t="e">
        <f t="shared" si="151"/>
        <v>#DIV/0!</v>
      </c>
      <c r="G399" s="45">
        <f t="shared" si="150"/>
        <v>0</v>
      </c>
    </row>
    <row r="400" spans="1:7" s="14" customFormat="1" ht="15" customHeight="1">
      <c r="A400" s="41">
        <v>3211</v>
      </c>
      <c r="B400" s="40" t="s">
        <v>167</v>
      </c>
      <c r="C400" s="84">
        <v>2093.88</v>
      </c>
      <c r="D400" s="84">
        <v>0</v>
      </c>
      <c r="E400" s="84">
        <v>0</v>
      </c>
      <c r="F400" s="216" t="e">
        <f t="shared" si="151"/>
        <v>#DIV/0!</v>
      </c>
      <c r="G400" s="216">
        <f t="shared" si="150"/>
        <v>0</v>
      </c>
    </row>
    <row r="401" spans="1:7" s="14" customFormat="1" ht="15" customHeight="1">
      <c r="A401" s="41">
        <v>3212</v>
      </c>
      <c r="B401" s="40" t="s">
        <v>168</v>
      </c>
      <c r="C401" s="84">
        <v>235.33</v>
      </c>
      <c r="D401" s="84">
        <v>0</v>
      </c>
      <c r="E401" s="84">
        <v>0</v>
      </c>
      <c r="F401" s="216" t="e">
        <f t="shared" si="151"/>
        <v>#DIV/0!</v>
      </c>
      <c r="G401" s="216">
        <f t="shared" si="150"/>
        <v>0</v>
      </c>
    </row>
    <row r="402" spans="1:7" s="14" customFormat="1" ht="15" customHeight="1">
      <c r="A402" s="41">
        <v>3213</v>
      </c>
      <c r="B402" s="40" t="s">
        <v>169</v>
      </c>
      <c r="C402" s="84">
        <v>1797.5</v>
      </c>
      <c r="D402" s="84">
        <v>0</v>
      </c>
      <c r="E402" s="84">
        <v>0</v>
      </c>
      <c r="F402" s="216" t="e">
        <f t="shared" si="151"/>
        <v>#DIV/0!</v>
      </c>
      <c r="G402" s="216">
        <f t="shared" si="150"/>
        <v>0</v>
      </c>
    </row>
    <row r="403" spans="1:7" s="14" customFormat="1" ht="15" hidden="1" customHeight="1">
      <c r="A403" s="64">
        <v>322</v>
      </c>
      <c r="B403" s="65" t="s">
        <v>171</v>
      </c>
      <c r="C403" s="89">
        <f t="shared" ref="C403" si="174">SUM(C404:C406)</f>
        <v>0</v>
      </c>
      <c r="D403" s="89">
        <f t="shared" ref="D403:E403" si="175">SUM(D404:D406)</f>
        <v>0</v>
      </c>
      <c r="E403" s="89">
        <f t="shared" si="175"/>
        <v>0</v>
      </c>
      <c r="F403" s="45" t="e">
        <f t="shared" si="151"/>
        <v>#DIV/0!</v>
      </c>
      <c r="G403" s="45" t="e">
        <f t="shared" si="150"/>
        <v>#DIV/0!</v>
      </c>
    </row>
    <row r="404" spans="1:7" s="14" customFormat="1" ht="15" hidden="1" customHeight="1">
      <c r="A404" s="41">
        <v>3221</v>
      </c>
      <c r="B404" s="79" t="s">
        <v>172</v>
      </c>
      <c r="C404" s="84">
        <v>0</v>
      </c>
      <c r="D404" s="84"/>
      <c r="E404" s="84">
        <v>0</v>
      </c>
      <c r="F404" s="45" t="e">
        <f t="shared" si="151"/>
        <v>#DIV/0!</v>
      </c>
      <c r="G404" s="45" t="e">
        <f t="shared" si="150"/>
        <v>#DIV/0!</v>
      </c>
    </row>
    <row r="405" spans="1:7" s="14" customFormat="1" ht="15" hidden="1" customHeight="1">
      <c r="A405" s="41">
        <v>3224</v>
      </c>
      <c r="B405" s="40" t="s">
        <v>254</v>
      </c>
      <c r="C405" s="84">
        <v>0</v>
      </c>
      <c r="D405" s="84">
        <v>0</v>
      </c>
      <c r="E405" s="84">
        <v>0</v>
      </c>
      <c r="F405" s="45" t="e">
        <f t="shared" si="151"/>
        <v>#DIV/0!</v>
      </c>
      <c r="G405" s="45" t="e">
        <f t="shared" si="150"/>
        <v>#DIV/0!</v>
      </c>
    </row>
    <row r="406" spans="1:7" s="14" customFormat="1" ht="15" hidden="1" customHeight="1">
      <c r="A406" s="41">
        <v>3225</v>
      </c>
      <c r="B406" s="40" t="s">
        <v>331</v>
      </c>
      <c r="C406" s="84">
        <v>0</v>
      </c>
      <c r="D406" s="84">
        <v>0</v>
      </c>
      <c r="E406" s="84">
        <v>0</v>
      </c>
      <c r="F406" s="45" t="e">
        <f t="shared" si="151"/>
        <v>#DIV/0!</v>
      </c>
      <c r="G406" s="45" t="e">
        <f t="shared" si="150"/>
        <v>#DIV/0!</v>
      </c>
    </row>
    <row r="407" spans="1:7" s="14" customFormat="1" ht="15" customHeight="1">
      <c r="A407" s="64">
        <v>323</v>
      </c>
      <c r="B407" s="65" t="s">
        <v>177</v>
      </c>
      <c r="C407" s="89">
        <f t="shared" ref="C407" si="176">SUM(C409:C414)</f>
        <v>3960.12</v>
      </c>
      <c r="D407" s="89">
        <f t="shared" ref="D407:E407" si="177">SUM(D409:D414)</f>
        <v>0</v>
      </c>
      <c r="E407" s="89">
        <f t="shared" si="177"/>
        <v>0</v>
      </c>
      <c r="F407" s="45" t="e">
        <f t="shared" si="151"/>
        <v>#DIV/0!</v>
      </c>
      <c r="G407" s="45">
        <f t="shared" si="150"/>
        <v>0</v>
      </c>
    </row>
    <row r="408" spans="1:7" s="14" customFormat="1" ht="15" hidden="1" customHeight="1">
      <c r="A408" s="41">
        <v>3231</v>
      </c>
      <c r="B408" s="79" t="s">
        <v>178</v>
      </c>
      <c r="C408" s="84"/>
      <c r="D408" s="84"/>
      <c r="E408" s="84"/>
      <c r="F408" s="45" t="e">
        <f t="shared" si="151"/>
        <v>#DIV/0!</v>
      </c>
      <c r="G408" s="45" t="e">
        <f t="shared" si="150"/>
        <v>#DIV/0!</v>
      </c>
    </row>
    <row r="409" spans="1:7" s="14" customFormat="1" ht="15" customHeight="1">
      <c r="A409" s="41">
        <v>3233</v>
      </c>
      <c r="B409" s="40" t="s">
        <v>180</v>
      </c>
      <c r="C409" s="84">
        <v>1313.7</v>
      </c>
      <c r="D409" s="84">
        <v>0</v>
      </c>
      <c r="E409" s="84">
        <v>0</v>
      </c>
      <c r="F409" s="216" t="e">
        <f t="shared" si="151"/>
        <v>#DIV/0!</v>
      </c>
      <c r="G409" s="216">
        <f t="shared" si="150"/>
        <v>0</v>
      </c>
    </row>
    <row r="410" spans="1:7" s="14" customFormat="1" ht="15" customHeight="1">
      <c r="A410" s="41">
        <v>3234</v>
      </c>
      <c r="B410" s="40" t="s">
        <v>181</v>
      </c>
      <c r="C410" s="84">
        <v>103.11</v>
      </c>
      <c r="D410" s="84">
        <v>0</v>
      </c>
      <c r="E410" s="84">
        <v>0</v>
      </c>
      <c r="F410" s="216" t="e">
        <f t="shared" si="151"/>
        <v>#DIV/0!</v>
      </c>
      <c r="G410" s="216">
        <f t="shared" si="150"/>
        <v>0</v>
      </c>
    </row>
    <row r="411" spans="1:7" s="14" customFormat="1" ht="15" customHeight="1">
      <c r="A411" s="41">
        <v>3235</v>
      </c>
      <c r="B411" s="40" t="s">
        <v>182</v>
      </c>
      <c r="C411" s="84">
        <v>310.60000000000002</v>
      </c>
      <c r="D411" s="84">
        <v>0</v>
      </c>
      <c r="E411" s="84">
        <v>0</v>
      </c>
      <c r="F411" s="216" t="e">
        <f t="shared" si="151"/>
        <v>#DIV/0!</v>
      </c>
      <c r="G411" s="216">
        <f t="shared" si="150"/>
        <v>0</v>
      </c>
    </row>
    <row r="412" spans="1:7" s="14" customFormat="1" ht="15" customHeight="1">
      <c r="A412" s="41">
        <v>3237</v>
      </c>
      <c r="B412" s="40" t="s">
        <v>184</v>
      </c>
      <c r="C412" s="84">
        <v>1986.25</v>
      </c>
      <c r="D412" s="84">
        <v>0</v>
      </c>
      <c r="E412" s="84">
        <v>0</v>
      </c>
      <c r="F412" s="216" t="e">
        <f t="shared" si="151"/>
        <v>#DIV/0!</v>
      </c>
      <c r="G412" s="216">
        <f t="shared" si="150"/>
        <v>0</v>
      </c>
    </row>
    <row r="413" spans="1:7" s="14" customFormat="1" ht="15" hidden="1" customHeight="1">
      <c r="A413" s="41">
        <v>3238</v>
      </c>
      <c r="B413" s="40" t="s">
        <v>185</v>
      </c>
      <c r="C413" s="84">
        <v>0</v>
      </c>
      <c r="D413" s="84">
        <v>0</v>
      </c>
      <c r="E413" s="84">
        <v>0</v>
      </c>
      <c r="F413" s="216" t="e">
        <f t="shared" si="151"/>
        <v>#DIV/0!</v>
      </c>
      <c r="G413" s="216" t="e">
        <f t="shared" si="150"/>
        <v>#DIV/0!</v>
      </c>
    </row>
    <row r="414" spans="1:7" s="14" customFormat="1" ht="15" customHeight="1">
      <c r="A414" s="41">
        <v>3239</v>
      </c>
      <c r="B414" s="40" t="s">
        <v>186</v>
      </c>
      <c r="C414" s="84">
        <v>246.46</v>
      </c>
      <c r="D414" s="84">
        <v>0</v>
      </c>
      <c r="E414" s="84">
        <v>0</v>
      </c>
      <c r="F414" s="216" t="e">
        <f t="shared" si="151"/>
        <v>#DIV/0!</v>
      </c>
      <c r="G414" s="216">
        <f t="shared" si="150"/>
        <v>0</v>
      </c>
    </row>
    <row r="415" spans="1:7" hidden="1">
      <c r="A415" s="28">
        <v>324</v>
      </c>
      <c r="B415" s="27" t="s">
        <v>187</v>
      </c>
      <c r="C415" s="89">
        <f t="shared" ref="C415:E415" si="178">C416</f>
        <v>0</v>
      </c>
      <c r="D415" s="89">
        <f t="shared" si="178"/>
        <v>0</v>
      </c>
      <c r="E415" s="89">
        <f t="shared" si="178"/>
        <v>0</v>
      </c>
      <c r="F415" s="45" t="e">
        <f t="shared" si="151"/>
        <v>#DIV/0!</v>
      </c>
      <c r="G415" s="45" t="e">
        <f t="shared" si="150"/>
        <v>#DIV/0!</v>
      </c>
    </row>
    <row r="416" spans="1:7" hidden="1">
      <c r="A416" s="32">
        <v>3241</v>
      </c>
      <c r="B416" s="33" t="s">
        <v>187</v>
      </c>
      <c r="C416" s="83">
        <v>0</v>
      </c>
      <c r="D416" s="83">
        <v>0</v>
      </c>
      <c r="E416" s="83">
        <v>0</v>
      </c>
      <c r="F416" s="216" t="e">
        <f t="shared" si="151"/>
        <v>#DIV/0!</v>
      </c>
      <c r="G416" s="216" t="e">
        <f t="shared" si="150"/>
        <v>#DIV/0!</v>
      </c>
    </row>
    <row r="417" spans="1:7" s="14" customFormat="1" ht="15" customHeight="1">
      <c r="A417" s="64">
        <v>329</v>
      </c>
      <c r="B417" s="65" t="s">
        <v>186</v>
      </c>
      <c r="C417" s="89">
        <f t="shared" ref="C417" si="179">SUM(C418:C421)</f>
        <v>1210.1100000000001</v>
      </c>
      <c r="D417" s="89">
        <f t="shared" ref="D417:E417" si="180">SUM(D418:D421)</f>
        <v>0</v>
      </c>
      <c r="E417" s="89">
        <f t="shared" si="180"/>
        <v>0</v>
      </c>
      <c r="F417" s="45" t="e">
        <f t="shared" si="151"/>
        <v>#DIV/0!</v>
      </c>
      <c r="G417" s="45">
        <f t="shared" si="150"/>
        <v>0</v>
      </c>
    </row>
    <row r="418" spans="1:7" s="14" customFormat="1" ht="15" customHeight="1">
      <c r="A418" s="41">
        <v>3293</v>
      </c>
      <c r="B418" s="40" t="s">
        <v>190</v>
      </c>
      <c r="C418" s="84">
        <v>1117.21</v>
      </c>
      <c r="D418" s="84">
        <v>0</v>
      </c>
      <c r="E418" s="84">
        <v>0</v>
      </c>
      <c r="F418" s="216" t="e">
        <f t="shared" si="151"/>
        <v>#DIV/0!</v>
      </c>
      <c r="G418" s="216">
        <f t="shared" si="150"/>
        <v>0</v>
      </c>
    </row>
    <row r="419" spans="1:7" s="14" customFormat="1" ht="15" hidden="1" customHeight="1">
      <c r="A419" s="41">
        <v>3294</v>
      </c>
      <c r="B419" s="40" t="s">
        <v>191</v>
      </c>
      <c r="C419" s="84"/>
      <c r="D419" s="84"/>
      <c r="E419" s="84"/>
      <c r="F419" s="216" t="e">
        <f t="shared" ref="F419:F450" si="181">E419/D419</f>
        <v>#DIV/0!</v>
      </c>
      <c r="G419" s="216" t="e">
        <f t="shared" si="150"/>
        <v>#DIV/0!</v>
      </c>
    </row>
    <row r="420" spans="1:7" s="14" customFormat="1" ht="15" hidden="1" customHeight="1">
      <c r="A420" s="41">
        <v>3295</v>
      </c>
      <c r="B420" s="40" t="s">
        <v>192</v>
      </c>
      <c r="C420" s="84">
        <v>0</v>
      </c>
      <c r="D420" s="84">
        <v>0</v>
      </c>
      <c r="E420" s="84">
        <v>0</v>
      </c>
      <c r="F420" s="216" t="e">
        <f t="shared" si="181"/>
        <v>#DIV/0!</v>
      </c>
      <c r="G420" s="216" t="e">
        <f t="shared" si="150"/>
        <v>#DIV/0!</v>
      </c>
    </row>
    <row r="421" spans="1:7" s="14" customFormat="1" ht="15" customHeight="1">
      <c r="A421" s="41">
        <v>3299</v>
      </c>
      <c r="B421" s="40" t="s">
        <v>188</v>
      </c>
      <c r="C421" s="84">
        <v>92.9</v>
      </c>
      <c r="D421" s="84">
        <v>0</v>
      </c>
      <c r="E421" s="84">
        <v>0</v>
      </c>
      <c r="F421" s="216" t="e">
        <f t="shared" si="181"/>
        <v>#DIV/0!</v>
      </c>
      <c r="G421" s="216">
        <f t="shared" si="150"/>
        <v>0</v>
      </c>
    </row>
    <row r="422" spans="1:7" s="14" customFormat="1" ht="15" customHeight="1">
      <c r="A422" s="23">
        <v>34</v>
      </c>
      <c r="B422" s="23" t="s">
        <v>194</v>
      </c>
      <c r="C422" s="89">
        <f t="shared" ref="C422:E422" si="182">C423</f>
        <v>7.83</v>
      </c>
      <c r="D422" s="89">
        <f t="shared" si="182"/>
        <v>0</v>
      </c>
      <c r="E422" s="89">
        <f t="shared" si="182"/>
        <v>0</v>
      </c>
      <c r="F422" s="45" t="e">
        <f t="shared" si="181"/>
        <v>#DIV/0!</v>
      </c>
      <c r="G422" s="45">
        <f t="shared" ref="G422:G450" si="183">E422/C422</f>
        <v>0</v>
      </c>
    </row>
    <row r="423" spans="1:7" s="14" customFormat="1" ht="15" customHeight="1">
      <c r="A423" s="23">
        <v>343</v>
      </c>
      <c r="B423" s="23" t="s">
        <v>195</v>
      </c>
      <c r="C423" s="89">
        <f t="shared" ref="C423" si="184">SUM(C424:C425)</f>
        <v>7.83</v>
      </c>
      <c r="D423" s="89">
        <f t="shared" ref="D423:E423" si="185">SUM(D424:D425)</f>
        <v>0</v>
      </c>
      <c r="E423" s="89">
        <f t="shared" si="185"/>
        <v>0</v>
      </c>
      <c r="F423" s="45" t="e">
        <f t="shared" si="181"/>
        <v>#DIV/0!</v>
      </c>
      <c r="G423" s="45">
        <f t="shared" si="183"/>
        <v>0</v>
      </c>
    </row>
    <row r="424" spans="1:7" s="14" customFormat="1" ht="15" hidden="1" customHeight="1">
      <c r="A424" s="30">
        <v>3431</v>
      </c>
      <c r="B424" s="30" t="s">
        <v>196</v>
      </c>
      <c r="C424" s="84">
        <v>0</v>
      </c>
      <c r="D424" s="84">
        <v>0</v>
      </c>
      <c r="E424" s="84">
        <v>0</v>
      </c>
      <c r="F424" s="45" t="e">
        <f t="shared" si="181"/>
        <v>#DIV/0!</v>
      </c>
      <c r="G424" s="45" t="e">
        <f t="shared" si="183"/>
        <v>#DIV/0!</v>
      </c>
    </row>
    <row r="425" spans="1:7" s="14" customFormat="1" ht="15" customHeight="1">
      <c r="A425" s="30">
        <v>3432</v>
      </c>
      <c r="B425" s="30" t="s">
        <v>197</v>
      </c>
      <c r="C425" s="84">
        <v>7.83</v>
      </c>
      <c r="D425" s="84">
        <v>0</v>
      </c>
      <c r="E425" s="84">
        <v>0</v>
      </c>
      <c r="F425" s="45" t="e">
        <f t="shared" si="181"/>
        <v>#DIV/0!</v>
      </c>
      <c r="G425" s="45">
        <f t="shared" si="183"/>
        <v>0</v>
      </c>
    </row>
    <row r="426" spans="1:7" s="70" customFormat="1" ht="15" hidden="1" customHeight="1">
      <c r="A426" s="64">
        <v>35</v>
      </c>
      <c r="B426" s="65" t="s">
        <v>246</v>
      </c>
      <c r="C426" s="89"/>
      <c r="D426" s="89"/>
      <c r="E426" s="89"/>
      <c r="F426" s="45" t="e">
        <f t="shared" si="181"/>
        <v>#DIV/0!</v>
      </c>
      <c r="G426" s="45" t="e">
        <f t="shared" si="183"/>
        <v>#DIV/0!</v>
      </c>
    </row>
    <row r="427" spans="1:7" s="51" customFormat="1" ht="30" hidden="1">
      <c r="A427" s="44">
        <v>352</v>
      </c>
      <c r="B427" s="23" t="s">
        <v>334</v>
      </c>
      <c r="C427" s="42">
        <f t="shared" ref="C427:E427" si="186">SUM(C428)</f>
        <v>0</v>
      </c>
      <c r="D427" s="42">
        <f t="shared" si="186"/>
        <v>0</v>
      </c>
      <c r="E427" s="42">
        <f t="shared" si="186"/>
        <v>0</v>
      </c>
      <c r="F427" s="45" t="e">
        <f t="shared" si="181"/>
        <v>#DIV/0!</v>
      </c>
      <c r="G427" s="45" t="e">
        <f t="shared" si="183"/>
        <v>#DIV/0!</v>
      </c>
    </row>
    <row r="428" spans="1:7" s="14" customFormat="1" ht="15" hidden="1" customHeight="1">
      <c r="A428" s="66">
        <v>3522</v>
      </c>
      <c r="B428" s="40" t="s">
        <v>334</v>
      </c>
      <c r="C428" s="67">
        <v>0</v>
      </c>
      <c r="D428" s="67">
        <v>0</v>
      </c>
      <c r="E428" s="67">
        <v>0</v>
      </c>
      <c r="F428" s="45" t="e">
        <f t="shared" si="181"/>
        <v>#DIV/0!</v>
      </c>
      <c r="G428" s="45" t="e">
        <f t="shared" si="183"/>
        <v>#DIV/0!</v>
      </c>
    </row>
    <row r="429" spans="1:7" s="70" customFormat="1" ht="29.25" hidden="1" customHeight="1">
      <c r="A429" s="80">
        <v>353</v>
      </c>
      <c r="B429" s="73" t="s">
        <v>255</v>
      </c>
      <c r="C429" s="89"/>
      <c r="D429" s="89"/>
      <c r="E429" s="89"/>
      <c r="F429" s="45" t="e">
        <f t="shared" si="181"/>
        <v>#DIV/0!</v>
      </c>
      <c r="G429" s="45" t="e">
        <f t="shared" si="183"/>
        <v>#DIV/0!</v>
      </c>
    </row>
    <row r="430" spans="1:7" s="14" customFormat="1" ht="15" hidden="1" customHeight="1">
      <c r="A430" s="66">
        <v>3531</v>
      </c>
      <c r="B430" s="40" t="s">
        <v>256</v>
      </c>
      <c r="C430" s="84"/>
      <c r="D430" s="84"/>
      <c r="E430" s="84"/>
      <c r="F430" s="45" t="e">
        <f t="shared" si="181"/>
        <v>#DIV/0!</v>
      </c>
      <c r="G430" s="45" t="e">
        <f t="shared" si="183"/>
        <v>#DIV/0!</v>
      </c>
    </row>
    <row r="431" spans="1:7" s="70" customFormat="1" ht="15" hidden="1" customHeight="1">
      <c r="A431" s="64">
        <v>36</v>
      </c>
      <c r="B431" s="65" t="s">
        <v>200</v>
      </c>
      <c r="C431" s="89">
        <f t="shared" ref="C431:E431" si="187">C432</f>
        <v>0</v>
      </c>
      <c r="D431" s="89">
        <f t="shared" si="187"/>
        <v>0</v>
      </c>
      <c r="E431" s="89">
        <f t="shared" si="187"/>
        <v>0</v>
      </c>
      <c r="F431" s="45" t="e">
        <f t="shared" si="181"/>
        <v>#DIV/0!</v>
      </c>
      <c r="G431" s="45" t="e">
        <f t="shared" si="183"/>
        <v>#DIV/0!</v>
      </c>
    </row>
    <row r="432" spans="1:7" hidden="1">
      <c r="A432" s="23">
        <v>361</v>
      </c>
      <c r="B432" s="23" t="s">
        <v>200</v>
      </c>
      <c r="C432" s="89">
        <f t="shared" ref="C432:E432" si="188">SUM(C433)</f>
        <v>0</v>
      </c>
      <c r="D432" s="89">
        <f t="shared" si="188"/>
        <v>0</v>
      </c>
      <c r="E432" s="89">
        <f t="shared" si="188"/>
        <v>0</v>
      </c>
      <c r="F432" s="45" t="e">
        <f t="shared" si="181"/>
        <v>#DIV/0!</v>
      </c>
      <c r="G432" s="45" t="e">
        <f t="shared" si="183"/>
        <v>#DIV/0!</v>
      </c>
    </row>
    <row r="433" spans="1:7" hidden="1">
      <c r="A433" s="62">
        <v>3611</v>
      </c>
      <c r="B433" s="40" t="s">
        <v>201</v>
      </c>
      <c r="C433" s="83"/>
      <c r="D433" s="83"/>
      <c r="E433" s="83"/>
      <c r="F433" s="45" t="e">
        <f t="shared" si="181"/>
        <v>#DIV/0!</v>
      </c>
      <c r="G433" s="45" t="e">
        <f t="shared" si="183"/>
        <v>#DIV/0!</v>
      </c>
    </row>
    <row r="434" spans="1:7" s="70" customFormat="1" ht="15" hidden="1" customHeight="1">
      <c r="A434" s="64">
        <v>369</v>
      </c>
      <c r="B434" s="65" t="s">
        <v>202</v>
      </c>
      <c r="C434" s="89"/>
      <c r="D434" s="89"/>
      <c r="E434" s="89"/>
      <c r="F434" s="45" t="e">
        <f t="shared" si="181"/>
        <v>#DIV/0!</v>
      </c>
      <c r="G434" s="45" t="e">
        <f t="shared" si="183"/>
        <v>#DIV/0!</v>
      </c>
    </row>
    <row r="435" spans="1:7" s="14" customFormat="1" ht="29.25" hidden="1" customHeight="1">
      <c r="A435" s="41">
        <v>3693</v>
      </c>
      <c r="B435" s="57" t="s">
        <v>257</v>
      </c>
      <c r="C435" s="84"/>
      <c r="D435" s="84"/>
      <c r="E435" s="84"/>
      <c r="F435" s="45" t="e">
        <f t="shared" si="181"/>
        <v>#DIV/0!</v>
      </c>
      <c r="G435" s="45" t="e">
        <f t="shared" si="183"/>
        <v>#DIV/0!</v>
      </c>
    </row>
    <row r="436" spans="1:7" s="14" customFormat="1" ht="15" customHeight="1">
      <c r="A436" s="23">
        <v>37</v>
      </c>
      <c r="B436" s="23" t="s">
        <v>204</v>
      </c>
      <c r="C436" s="143">
        <f>C437</f>
        <v>180.24</v>
      </c>
      <c r="D436" s="143">
        <f t="shared" ref="D436:E436" si="189">D437</f>
        <v>0</v>
      </c>
      <c r="E436" s="143">
        <f t="shared" si="189"/>
        <v>0</v>
      </c>
      <c r="F436" s="45" t="e">
        <f t="shared" si="181"/>
        <v>#DIV/0!</v>
      </c>
      <c r="G436" s="45">
        <f t="shared" si="183"/>
        <v>0</v>
      </c>
    </row>
    <row r="437" spans="1:7" s="14" customFormat="1" ht="15" customHeight="1">
      <c r="A437" s="23">
        <v>372</v>
      </c>
      <c r="B437" s="23" t="s">
        <v>204</v>
      </c>
      <c r="C437" s="143">
        <f>SUM(C438:C439)</f>
        <v>180.24</v>
      </c>
      <c r="D437" s="143">
        <f t="shared" ref="D437:E437" si="190">SUM(D438:D439)</f>
        <v>0</v>
      </c>
      <c r="E437" s="143">
        <f t="shared" si="190"/>
        <v>0</v>
      </c>
      <c r="F437" s="45" t="e">
        <f t="shared" si="181"/>
        <v>#DIV/0!</v>
      </c>
      <c r="G437" s="45">
        <f t="shared" si="183"/>
        <v>0</v>
      </c>
    </row>
    <row r="438" spans="1:7" s="14" customFormat="1" ht="15" hidden="1" customHeight="1">
      <c r="A438" s="30">
        <v>3721</v>
      </c>
      <c r="B438" s="30" t="s">
        <v>205</v>
      </c>
      <c r="C438" s="67">
        <v>0</v>
      </c>
      <c r="D438" s="67">
        <v>0</v>
      </c>
      <c r="E438" s="67">
        <v>0</v>
      </c>
      <c r="F438" s="45" t="e">
        <f t="shared" si="181"/>
        <v>#DIV/0!</v>
      </c>
      <c r="G438" s="45" t="e">
        <f t="shared" si="183"/>
        <v>#DIV/0!</v>
      </c>
    </row>
    <row r="439" spans="1:7" s="14" customFormat="1" ht="15" customHeight="1">
      <c r="A439" s="30">
        <v>3722</v>
      </c>
      <c r="B439" s="30" t="s">
        <v>329</v>
      </c>
      <c r="C439" s="67">
        <v>180.24</v>
      </c>
      <c r="D439" s="67">
        <v>0</v>
      </c>
      <c r="E439" s="67">
        <v>0</v>
      </c>
      <c r="F439" s="216" t="e">
        <f t="shared" si="181"/>
        <v>#DIV/0!</v>
      </c>
      <c r="G439" s="216">
        <f t="shared" si="183"/>
        <v>0</v>
      </c>
    </row>
    <row r="440" spans="1:7" s="70" customFormat="1" ht="15" hidden="1" customHeight="1">
      <c r="A440" s="64">
        <v>381</v>
      </c>
      <c r="B440" s="65" t="s">
        <v>123</v>
      </c>
      <c r="C440" s="89">
        <f t="shared" ref="C440:E440" si="191">C441</f>
        <v>0</v>
      </c>
      <c r="D440" s="89">
        <f t="shared" si="191"/>
        <v>0</v>
      </c>
      <c r="E440" s="89">
        <f t="shared" si="191"/>
        <v>0</v>
      </c>
      <c r="F440" s="45" t="e">
        <f t="shared" si="181"/>
        <v>#DIV/0!</v>
      </c>
      <c r="G440" s="45" t="e">
        <f t="shared" si="183"/>
        <v>#DIV/0!</v>
      </c>
    </row>
    <row r="441" spans="1:7" s="14" customFormat="1" ht="15" hidden="1" customHeight="1">
      <c r="A441" s="41">
        <v>3813</v>
      </c>
      <c r="B441" s="40" t="s">
        <v>258</v>
      </c>
      <c r="C441" s="84"/>
      <c r="D441" s="84"/>
      <c r="E441" s="84"/>
      <c r="F441" s="45" t="e">
        <f t="shared" si="181"/>
        <v>#DIV/0!</v>
      </c>
      <c r="G441" s="45" t="e">
        <f t="shared" si="183"/>
        <v>#DIV/0!</v>
      </c>
    </row>
    <row r="442" spans="1:7" s="14" customFormat="1" ht="15" hidden="1" customHeight="1">
      <c r="A442" s="64">
        <v>4</v>
      </c>
      <c r="B442" s="27" t="s">
        <v>210</v>
      </c>
      <c r="C442" s="89">
        <f t="shared" ref="C442:E442" si="192">C443</f>
        <v>0</v>
      </c>
      <c r="D442" s="89">
        <f t="shared" si="192"/>
        <v>0</v>
      </c>
      <c r="E442" s="89">
        <f t="shared" si="192"/>
        <v>0</v>
      </c>
      <c r="F442" s="45" t="e">
        <f t="shared" si="181"/>
        <v>#DIV/0!</v>
      </c>
      <c r="G442" s="45" t="e">
        <f t="shared" si="183"/>
        <v>#DIV/0!</v>
      </c>
    </row>
    <row r="443" spans="1:7" s="14" customFormat="1" ht="15" hidden="1" customHeight="1">
      <c r="A443" s="64">
        <v>42</v>
      </c>
      <c r="B443" s="27" t="s">
        <v>215</v>
      </c>
      <c r="C443" s="89">
        <f t="shared" ref="C443" si="193">C444+C447+C449</f>
        <v>0</v>
      </c>
      <c r="D443" s="89">
        <f t="shared" ref="D443:E443" si="194">D444+D447+D449</f>
        <v>0</v>
      </c>
      <c r="E443" s="89">
        <f t="shared" si="194"/>
        <v>0</v>
      </c>
      <c r="F443" s="45" t="e">
        <f t="shared" si="181"/>
        <v>#DIV/0!</v>
      </c>
      <c r="G443" s="45" t="e">
        <f t="shared" si="183"/>
        <v>#DIV/0!</v>
      </c>
    </row>
    <row r="444" spans="1:7" s="14" customFormat="1" ht="15" hidden="1" customHeight="1">
      <c r="A444" s="64">
        <v>422</v>
      </c>
      <c r="B444" s="27" t="s">
        <v>216</v>
      </c>
      <c r="C444" s="89">
        <f t="shared" ref="C444" si="195">C445+C446</f>
        <v>0</v>
      </c>
      <c r="D444" s="89">
        <f t="shared" ref="D444:E444" si="196">D445+D446</f>
        <v>0</v>
      </c>
      <c r="E444" s="89">
        <f t="shared" si="196"/>
        <v>0</v>
      </c>
      <c r="F444" s="45" t="e">
        <f t="shared" si="181"/>
        <v>#DIV/0!</v>
      </c>
      <c r="G444" s="45" t="e">
        <f t="shared" si="183"/>
        <v>#DIV/0!</v>
      </c>
    </row>
    <row r="445" spans="1:7" s="14" customFormat="1" ht="15" hidden="1" customHeight="1">
      <c r="A445" s="41">
        <v>4221</v>
      </c>
      <c r="B445" s="40" t="s">
        <v>217</v>
      </c>
      <c r="C445" s="84"/>
      <c r="D445" s="84"/>
      <c r="E445" s="84"/>
      <c r="F445" s="45" t="e">
        <f t="shared" si="181"/>
        <v>#DIV/0!</v>
      </c>
      <c r="G445" s="45" t="e">
        <f t="shared" si="183"/>
        <v>#DIV/0!</v>
      </c>
    </row>
    <row r="446" spans="1:7" s="14" customFormat="1" ht="17.25" hidden="1" customHeight="1">
      <c r="A446" s="41">
        <v>4224</v>
      </c>
      <c r="B446" s="40" t="s">
        <v>220</v>
      </c>
      <c r="C446" s="84"/>
      <c r="D446" s="84"/>
      <c r="E446" s="84"/>
      <c r="F446" s="45" t="e">
        <f t="shared" si="181"/>
        <v>#DIV/0!</v>
      </c>
      <c r="G446" s="45" t="e">
        <f t="shared" si="183"/>
        <v>#DIV/0!</v>
      </c>
    </row>
    <row r="447" spans="1:7" hidden="1">
      <c r="A447" s="28">
        <v>424</v>
      </c>
      <c r="B447" s="27" t="s">
        <v>225</v>
      </c>
      <c r="C447" s="89">
        <f t="shared" ref="C447:E447" si="197">C448</f>
        <v>0</v>
      </c>
      <c r="D447" s="89">
        <f t="shared" si="197"/>
        <v>0</v>
      </c>
      <c r="E447" s="89">
        <f t="shared" si="197"/>
        <v>0</v>
      </c>
      <c r="F447" s="45" t="e">
        <f t="shared" si="181"/>
        <v>#DIV/0!</v>
      </c>
      <c r="G447" s="45" t="e">
        <f t="shared" si="183"/>
        <v>#DIV/0!</v>
      </c>
    </row>
    <row r="448" spans="1:7" hidden="1">
      <c r="A448" s="32">
        <v>4241</v>
      </c>
      <c r="B448" s="33" t="s">
        <v>261</v>
      </c>
      <c r="C448" s="83"/>
      <c r="D448" s="83"/>
      <c r="E448" s="83"/>
      <c r="F448" s="45" t="e">
        <f t="shared" si="181"/>
        <v>#DIV/0!</v>
      </c>
      <c r="G448" s="45" t="e">
        <f t="shared" si="183"/>
        <v>#DIV/0!</v>
      </c>
    </row>
    <row r="449" spans="1:7" s="70" customFormat="1" ht="15" hidden="1" customHeight="1">
      <c r="A449" s="64">
        <v>426</v>
      </c>
      <c r="B449" s="65" t="s">
        <v>245</v>
      </c>
      <c r="C449" s="89"/>
      <c r="D449" s="89"/>
      <c r="E449" s="89"/>
      <c r="F449" s="45" t="e">
        <f t="shared" si="181"/>
        <v>#DIV/0!</v>
      </c>
      <c r="G449" s="45" t="e">
        <f t="shared" si="183"/>
        <v>#DIV/0!</v>
      </c>
    </row>
    <row r="450" spans="1:7" s="14" customFormat="1" ht="15" hidden="1" customHeight="1">
      <c r="A450" s="41">
        <v>4262</v>
      </c>
      <c r="B450" s="40" t="s">
        <v>228</v>
      </c>
      <c r="C450" s="84"/>
      <c r="D450" s="84"/>
      <c r="E450" s="84"/>
      <c r="F450" s="45" t="e">
        <f t="shared" si="181"/>
        <v>#DIV/0!</v>
      </c>
      <c r="G450" s="45" t="e">
        <f t="shared" si="183"/>
        <v>#DIV/0!</v>
      </c>
    </row>
    <row r="451" spans="1:7">
      <c r="A451" s="37"/>
      <c r="B451" s="37" t="s">
        <v>48</v>
      </c>
      <c r="C451" s="82">
        <f t="shared" ref="C451:E451" si="198">C452+C489</f>
        <v>29443.530000000002</v>
      </c>
      <c r="D451" s="82">
        <f t="shared" si="198"/>
        <v>0</v>
      </c>
      <c r="E451" s="82">
        <f t="shared" si="198"/>
        <v>28462.41</v>
      </c>
      <c r="F451" s="108" t="e">
        <f t="shared" ref="F451:F501" si="199">E451/D451</f>
        <v>#DIV/0!</v>
      </c>
      <c r="G451" s="108">
        <f t="shared" ref="G451:G493" si="200">E451/C451</f>
        <v>0.9666779085252345</v>
      </c>
    </row>
    <row r="452" spans="1:7">
      <c r="A452" s="28">
        <v>3</v>
      </c>
      <c r="B452" s="27" t="s">
        <v>157</v>
      </c>
      <c r="C452" s="89">
        <f>C453+C460+C482+C486</f>
        <v>26142.280000000002</v>
      </c>
      <c r="D452" s="89">
        <f t="shared" ref="D452" si="201">D453+D460+D482+D486</f>
        <v>0</v>
      </c>
      <c r="E452" s="89">
        <f>E453+E460+E482+E486</f>
        <v>28462.41</v>
      </c>
      <c r="F452" s="45" t="e">
        <f t="shared" si="199"/>
        <v>#DIV/0!</v>
      </c>
      <c r="G452" s="45">
        <f t="shared" si="200"/>
        <v>1.088750101368358</v>
      </c>
    </row>
    <row r="453" spans="1:7">
      <c r="A453" s="28">
        <v>31</v>
      </c>
      <c r="B453" s="27" t="s">
        <v>233</v>
      </c>
      <c r="C453" s="89">
        <f t="shared" ref="C453" si="202">C454+C458</f>
        <v>6650.04</v>
      </c>
      <c r="D453" s="89">
        <f t="shared" ref="D453" si="203">D454+D458</f>
        <v>0</v>
      </c>
      <c r="E453" s="89">
        <f>E454+E458+E456</f>
        <v>23403.21</v>
      </c>
      <c r="F453" s="45" t="e">
        <f t="shared" si="199"/>
        <v>#DIV/0!</v>
      </c>
      <c r="G453" s="45">
        <f t="shared" si="200"/>
        <v>3.5192585307757547</v>
      </c>
    </row>
    <row r="454" spans="1:7">
      <c r="A454" s="28">
        <v>311</v>
      </c>
      <c r="B454" s="27" t="s">
        <v>160</v>
      </c>
      <c r="C454" s="89">
        <f t="shared" ref="C454:E454" si="204">C455</f>
        <v>5708.18</v>
      </c>
      <c r="D454" s="89">
        <f t="shared" si="204"/>
        <v>0</v>
      </c>
      <c r="E454" s="89">
        <f t="shared" si="204"/>
        <v>19916.91</v>
      </c>
      <c r="F454" s="45" t="e">
        <f t="shared" si="199"/>
        <v>#DIV/0!</v>
      </c>
      <c r="G454" s="45">
        <f t="shared" si="200"/>
        <v>3.4891874467868917</v>
      </c>
    </row>
    <row r="455" spans="1:7" s="50" customFormat="1">
      <c r="A455" s="52">
        <v>3111</v>
      </c>
      <c r="B455" s="40" t="s">
        <v>238</v>
      </c>
      <c r="C455" s="84">
        <v>5708.18</v>
      </c>
      <c r="D455" s="84">
        <v>0</v>
      </c>
      <c r="E455" s="84">
        <v>19916.91</v>
      </c>
      <c r="F455" s="216" t="e">
        <f t="shared" si="199"/>
        <v>#DIV/0!</v>
      </c>
      <c r="G455" s="216">
        <f t="shared" si="200"/>
        <v>3.4891874467868917</v>
      </c>
    </row>
    <row r="456" spans="1:7" s="51" customFormat="1">
      <c r="A456" s="28">
        <v>312</v>
      </c>
      <c r="B456" s="27" t="s">
        <v>162</v>
      </c>
      <c r="C456" s="89">
        <f t="shared" ref="C456:E456" si="205">C457</f>
        <v>0</v>
      </c>
      <c r="D456" s="89">
        <f t="shared" si="205"/>
        <v>0</v>
      </c>
      <c r="E456" s="89">
        <f t="shared" si="205"/>
        <v>200</v>
      </c>
      <c r="F456" s="45" t="e">
        <f t="shared" si="199"/>
        <v>#DIV/0!</v>
      </c>
      <c r="G456" s="45" t="e">
        <f t="shared" si="200"/>
        <v>#DIV/0!</v>
      </c>
    </row>
    <row r="457" spans="1:7">
      <c r="A457" s="32">
        <v>3121</v>
      </c>
      <c r="B457" s="33" t="s">
        <v>162</v>
      </c>
      <c r="C457" s="83">
        <v>0</v>
      </c>
      <c r="D457" s="83">
        <v>0</v>
      </c>
      <c r="E457" s="83">
        <v>200</v>
      </c>
      <c r="F457" s="216" t="e">
        <f t="shared" si="199"/>
        <v>#DIV/0!</v>
      </c>
      <c r="G457" s="216" t="e">
        <f t="shared" si="200"/>
        <v>#DIV/0!</v>
      </c>
    </row>
    <row r="458" spans="1:7">
      <c r="A458" s="28">
        <v>313</v>
      </c>
      <c r="B458" s="65" t="s">
        <v>163</v>
      </c>
      <c r="C458" s="89">
        <f t="shared" ref="C458:E458" si="206">C459</f>
        <v>941.86</v>
      </c>
      <c r="D458" s="89">
        <f t="shared" si="206"/>
        <v>0</v>
      </c>
      <c r="E458" s="89">
        <f t="shared" si="206"/>
        <v>3286.3</v>
      </c>
      <c r="F458" s="45" t="e">
        <f t="shared" si="199"/>
        <v>#DIV/0!</v>
      </c>
      <c r="G458" s="45">
        <f t="shared" si="200"/>
        <v>3.489159747733209</v>
      </c>
    </row>
    <row r="459" spans="1:7" s="50" customFormat="1">
      <c r="A459" s="52">
        <v>3132</v>
      </c>
      <c r="B459" s="40" t="s">
        <v>164</v>
      </c>
      <c r="C459" s="84">
        <v>941.86</v>
      </c>
      <c r="D459" s="84">
        <v>0</v>
      </c>
      <c r="E459" s="84">
        <v>3286.3</v>
      </c>
      <c r="F459" s="216" t="e">
        <f t="shared" si="199"/>
        <v>#DIV/0!</v>
      </c>
      <c r="G459" s="216">
        <f t="shared" si="200"/>
        <v>3.489159747733209</v>
      </c>
    </row>
    <row r="460" spans="1:7">
      <c r="A460" s="28">
        <v>32</v>
      </c>
      <c r="B460" s="27" t="s">
        <v>165</v>
      </c>
      <c r="C460" s="89">
        <f t="shared" ref="C460:D460" si="207">C461+C465+C469+C478+C476</f>
        <v>19491.79</v>
      </c>
      <c r="D460" s="89">
        <f t="shared" si="207"/>
        <v>0</v>
      </c>
      <c r="E460" s="89">
        <f>E461+E465+E469+E478+E476</f>
        <v>5059.2</v>
      </c>
      <c r="F460" s="45" t="e">
        <f t="shared" si="199"/>
        <v>#DIV/0!</v>
      </c>
      <c r="G460" s="45">
        <f t="shared" si="200"/>
        <v>0.259555433338857</v>
      </c>
    </row>
    <row r="461" spans="1:7">
      <c r="A461" s="28">
        <v>321</v>
      </c>
      <c r="B461" s="65" t="s">
        <v>166</v>
      </c>
      <c r="C461" s="89">
        <f t="shared" ref="C461" si="208">C462+C464</f>
        <v>1369.6</v>
      </c>
      <c r="D461" s="89">
        <f t="shared" ref="D461" si="209">D462+D464</f>
        <v>0</v>
      </c>
      <c r="E461" s="89">
        <f>E462+E464+E463</f>
        <v>2059.1999999999998</v>
      </c>
      <c r="F461" s="45" t="e">
        <f t="shared" si="199"/>
        <v>#DIV/0!</v>
      </c>
      <c r="G461" s="45">
        <f t="shared" si="200"/>
        <v>1.5035046728971961</v>
      </c>
    </row>
    <row r="462" spans="1:7">
      <c r="A462" s="52">
        <v>3211</v>
      </c>
      <c r="B462" s="40" t="s">
        <v>259</v>
      </c>
      <c r="C462" s="84">
        <v>1369.6</v>
      </c>
      <c r="D462" s="84">
        <v>0</v>
      </c>
      <c r="E462" s="84">
        <v>1837.1</v>
      </c>
      <c r="F462" s="216" t="e">
        <f t="shared" si="199"/>
        <v>#DIV/0!</v>
      </c>
      <c r="G462" s="216">
        <f t="shared" si="200"/>
        <v>1.3413405373831775</v>
      </c>
    </row>
    <row r="463" spans="1:7">
      <c r="A463" s="52">
        <v>3212</v>
      </c>
      <c r="B463" s="40" t="s">
        <v>168</v>
      </c>
      <c r="C463" s="84">
        <v>0</v>
      </c>
      <c r="D463" s="84">
        <v>0</v>
      </c>
      <c r="E463" s="84">
        <v>222.1</v>
      </c>
      <c r="F463" s="216" t="e">
        <f t="shared" ref="F463" si="210">E463/D463</f>
        <v>#DIV/0!</v>
      </c>
      <c r="G463" s="216" t="e">
        <f t="shared" ref="G463" si="211">E463/C463</f>
        <v>#DIV/0!</v>
      </c>
    </row>
    <row r="464" spans="1:7">
      <c r="A464" s="52">
        <v>3213</v>
      </c>
      <c r="B464" s="53" t="s">
        <v>169</v>
      </c>
      <c r="C464" s="84">
        <v>0</v>
      </c>
      <c r="D464" s="84">
        <v>0</v>
      </c>
      <c r="E464" s="84">
        <v>0</v>
      </c>
      <c r="F464" s="216" t="e">
        <f t="shared" si="199"/>
        <v>#DIV/0!</v>
      </c>
      <c r="G464" s="216" t="e">
        <f t="shared" si="200"/>
        <v>#DIV/0!</v>
      </c>
    </row>
    <row r="465" spans="1:8">
      <c r="A465" s="28">
        <v>322</v>
      </c>
      <c r="B465" s="27" t="s">
        <v>171</v>
      </c>
      <c r="C465" s="89">
        <f t="shared" ref="C465" si="212">C466+C467+C468</f>
        <v>205.49</v>
      </c>
      <c r="D465" s="89">
        <f t="shared" ref="D465:E465" si="213">D466+D467+D468</f>
        <v>0</v>
      </c>
      <c r="E465" s="89">
        <f t="shared" si="213"/>
        <v>0</v>
      </c>
      <c r="F465" s="45" t="e">
        <f t="shared" si="199"/>
        <v>#DIV/0!</v>
      </c>
      <c r="G465" s="45">
        <f t="shared" si="200"/>
        <v>0</v>
      </c>
    </row>
    <row r="466" spans="1:8">
      <c r="A466" s="52">
        <v>3221</v>
      </c>
      <c r="B466" s="33" t="s">
        <v>172</v>
      </c>
      <c r="C466" s="84">
        <v>205.49</v>
      </c>
      <c r="D466" s="84">
        <v>0</v>
      </c>
      <c r="E466" s="84">
        <v>0</v>
      </c>
      <c r="F466" s="216" t="e">
        <f t="shared" si="199"/>
        <v>#DIV/0!</v>
      </c>
      <c r="G466" s="216">
        <f t="shared" si="200"/>
        <v>0</v>
      </c>
      <c r="H466" s="220"/>
    </row>
    <row r="467" spans="1:8" s="50" customFormat="1" hidden="1">
      <c r="A467" s="52">
        <v>3224</v>
      </c>
      <c r="B467" s="33" t="s">
        <v>239</v>
      </c>
      <c r="C467" s="84">
        <v>0</v>
      </c>
      <c r="D467" s="84">
        <v>0</v>
      </c>
      <c r="E467" s="84">
        <v>0</v>
      </c>
      <c r="F467" s="45" t="e">
        <f t="shared" si="199"/>
        <v>#DIV/0!</v>
      </c>
      <c r="G467" s="45" t="e">
        <f t="shared" si="200"/>
        <v>#DIV/0!</v>
      </c>
    </row>
    <row r="468" spans="1:8" s="50" customFormat="1" hidden="1">
      <c r="A468" s="52">
        <v>3225</v>
      </c>
      <c r="B468" s="33" t="s">
        <v>331</v>
      </c>
      <c r="C468" s="84">
        <v>0</v>
      </c>
      <c r="D468" s="84"/>
      <c r="E468" s="84">
        <v>0</v>
      </c>
      <c r="F468" s="45" t="e">
        <f t="shared" si="199"/>
        <v>#DIV/0!</v>
      </c>
      <c r="G468" s="45" t="e">
        <f t="shared" si="200"/>
        <v>#DIV/0!</v>
      </c>
    </row>
    <row r="469" spans="1:8">
      <c r="A469" s="28">
        <v>323</v>
      </c>
      <c r="B469" s="27" t="s">
        <v>177</v>
      </c>
      <c r="C469" s="89">
        <f t="shared" ref="C469" si="214">SUM(C470:C475)</f>
        <v>7389.35</v>
      </c>
      <c r="D469" s="89">
        <f t="shared" ref="D469:E469" si="215">SUM(D470:D475)</f>
        <v>0</v>
      </c>
      <c r="E469" s="89">
        <f t="shared" si="215"/>
        <v>3000</v>
      </c>
      <c r="F469" s="45" t="e">
        <f t="shared" si="199"/>
        <v>#DIV/0!</v>
      </c>
      <c r="G469" s="45">
        <f t="shared" si="200"/>
        <v>0.40598970139457463</v>
      </c>
    </row>
    <row r="470" spans="1:8" s="50" customFormat="1" hidden="1">
      <c r="A470" s="52">
        <v>3231</v>
      </c>
      <c r="B470" s="53" t="s">
        <v>178</v>
      </c>
      <c r="C470" s="84">
        <v>0</v>
      </c>
      <c r="D470" s="84">
        <v>0</v>
      </c>
      <c r="E470" s="84">
        <v>0</v>
      </c>
      <c r="F470" s="45" t="e">
        <f t="shared" si="199"/>
        <v>#DIV/0!</v>
      </c>
      <c r="G470" s="45" t="e">
        <f t="shared" si="200"/>
        <v>#DIV/0!</v>
      </c>
    </row>
    <row r="471" spans="1:8" s="50" customFormat="1" hidden="1">
      <c r="A471" s="52">
        <v>3233</v>
      </c>
      <c r="B471" s="53" t="s">
        <v>180</v>
      </c>
      <c r="C471" s="84">
        <v>0</v>
      </c>
      <c r="D471" s="84">
        <v>0</v>
      </c>
      <c r="E471" s="84">
        <v>0</v>
      </c>
      <c r="F471" s="45" t="e">
        <f t="shared" si="199"/>
        <v>#DIV/0!</v>
      </c>
      <c r="G471" s="45" t="e">
        <f t="shared" si="200"/>
        <v>#DIV/0!</v>
      </c>
    </row>
    <row r="472" spans="1:8" s="50" customFormat="1">
      <c r="A472" s="52">
        <v>3235</v>
      </c>
      <c r="B472" s="53" t="s">
        <v>182</v>
      </c>
      <c r="C472" s="84">
        <v>0</v>
      </c>
      <c r="D472" s="84">
        <v>0</v>
      </c>
      <c r="E472" s="84">
        <v>2924.38</v>
      </c>
      <c r="F472" s="216" t="e">
        <f t="shared" si="199"/>
        <v>#DIV/0!</v>
      </c>
      <c r="G472" s="216" t="e">
        <f t="shared" si="200"/>
        <v>#DIV/0!</v>
      </c>
    </row>
    <row r="473" spans="1:8" s="50" customFormat="1">
      <c r="A473" s="52">
        <v>3237</v>
      </c>
      <c r="B473" s="33" t="s">
        <v>184</v>
      </c>
      <c r="C473" s="84">
        <v>6712.25</v>
      </c>
      <c r="D473" s="84">
        <v>0</v>
      </c>
      <c r="E473" s="84">
        <v>0</v>
      </c>
      <c r="F473" s="216" t="e">
        <f t="shared" si="199"/>
        <v>#DIV/0!</v>
      </c>
      <c r="G473" s="216">
        <f t="shared" si="200"/>
        <v>0</v>
      </c>
    </row>
    <row r="474" spans="1:8" s="50" customFormat="1" hidden="1">
      <c r="A474" s="52">
        <v>3238</v>
      </c>
      <c r="B474" s="33" t="s">
        <v>185</v>
      </c>
      <c r="C474" s="84">
        <v>0</v>
      </c>
      <c r="D474" s="84">
        <v>0</v>
      </c>
      <c r="E474" s="84">
        <v>0</v>
      </c>
      <c r="F474" s="216" t="e">
        <f t="shared" si="199"/>
        <v>#DIV/0!</v>
      </c>
      <c r="G474" s="216" t="e">
        <f t="shared" si="200"/>
        <v>#DIV/0!</v>
      </c>
    </row>
    <row r="475" spans="1:8">
      <c r="A475" s="32">
        <v>3239</v>
      </c>
      <c r="B475" s="33" t="s">
        <v>186</v>
      </c>
      <c r="C475" s="83">
        <v>677.1</v>
      </c>
      <c r="D475" s="83">
        <v>0</v>
      </c>
      <c r="E475" s="83">
        <v>75.62</v>
      </c>
      <c r="F475" s="216" t="e">
        <f t="shared" si="199"/>
        <v>#DIV/0!</v>
      </c>
      <c r="G475" s="216">
        <f t="shared" si="200"/>
        <v>0.11168217397725595</v>
      </c>
    </row>
    <row r="476" spans="1:8">
      <c r="A476" s="28">
        <v>324</v>
      </c>
      <c r="B476" s="27" t="s">
        <v>187</v>
      </c>
      <c r="C476" s="89">
        <f t="shared" ref="C476:E476" si="216">C477</f>
        <v>7180</v>
      </c>
      <c r="D476" s="89">
        <f t="shared" si="216"/>
        <v>0</v>
      </c>
      <c r="E476" s="89">
        <f t="shared" si="216"/>
        <v>0</v>
      </c>
      <c r="F476" s="45" t="e">
        <f t="shared" si="199"/>
        <v>#DIV/0!</v>
      </c>
      <c r="G476" s="45">
        <f t="shared" si="200"/>
        <v>0</v>
      </c>
    </row>
    <row r="477" spans="1:8">
      <c r="A477" s="32">
        <v>3241</v>
      </c>
      <c r="B477" s="33" t="s">
        <v>187</v>
      </c>
      <c r="C477" s="83">
        <v>7180</v>
      </c>
      <c r="D477" s="83">
        <v>0</v>
      </c>
      <c r="E477" s="83">
        <v>0</v>
      </c>
      <c r="F477" s="216" t="e">
        <f t="shared" si="199"/>
        <v>#DIV/0!</v>
      </c>
      <c r="G477" s="216">
        <f t="shared" si="200"/>
        <v>0</v>
      </c>
    </row>
    <row r="478" spans="1:8">
      <c r="A478" s="28">
        <v>329</v>
      </c>
      <c r="B478" s="27" t="s">
        <v>188</v>
      </c>
      <c r="C478" s="89">
        <f t="shared" ref="C478" si="217">SUM(C479:C481)</f>
        <v>3347.35</v>
      </c>
      <c r="D478" s="89">
        <f t="shared" ref="D478:E478" si="218">SUM(D479:D481)</f>
        <v>0</v>
      </c>
      <c r="E478" s="89">
        <f t="shared" si="218"/>
        <v>0</v>
      </c>
      <c r="F478" s="45" t="e">
        <f t="shared" si="199"/>
        <v>#DIV/0!</v>
      </c>
      <c r="G478" s="45">
        <f t="shared" si="200"/>
        <v>0</v>
      </c>
    </row>
    <row r="479" spans="1:8" s="50" customFormat="1">
      <c r="A479" s="52">
        <v>3293</v>
      </c>
      <c r="B479" s="53" t="s">
        <v>190</v>
      </c>
      <c r="C479" s="84">
        <v>3347.35</v>
      </c>
      <c r="D479" s="84">
        <v>0</v>
      </c>
      <c r="E479" s="84">
        <v>0</v>
      </c>
      <c r="F479" s="216" t="e">
        <f t="shared" si="199"/>
        <v>#DIV/0!</v>
      </c>
      <c r="G479" s="216">
        <f t="shared" si="200"/>
        <v>0</v>
      </c>
    </row>
    <row r="480" spans="1:8" s="50" customFormat="1" hidden="1">
      <c r="A480" s="52">
        <v>3294</v>
      </c>
      <c r="B480" s="53" t="s">
        <v>260</v>
      </c>
      <c r="C480" s="84">
        <v>0</v>
      </c>
      <c r="D480" s="84">
        <v>0</v>
      </c>
      <c r="E480" s="84"/>
      <c r="F480" s="216" t="e">
        <f t="shared" si="199"/>
        <v>#DIV/0!</v>
      </c>
      <c r="G480" s="216" t="e">
        <f t="shared" si="200"/>
        <v>#DIV/0!</v>
      </c>
    </row>
    <row r="481" spans="1:7" hidden="1">
      <c r="A481" s="32">
        <v>3299</v>
      </c>
      <c r="B481" s="33" t="s">
        <v>188</v>
      </c>
      <c r="C481" s="83">
        <v>0</v>
      </c>
      <c r="D481" s="83">
        <v>0</v>
      </c>
      <c r="E481" s="83">
        <v>0</v>
      </c>
      <c r="F481" s="216" t="e">
        <f t="shared" si="199"/>
        <v>#DIV/0!</v>
      </c>
      <c r="G481" s="216" t="e">
        <f t="shared" si="200"/>
        <v>#DIV/0!</v>
      </c>
    </row>
    <row r="482" spans="1:7">
      <c r="A482" s="23">
        <v>34</v>
      </c>
      <c r="B482" s="23" t="s">
        <v>194</v>
      </c>
      <c r="C482" s="89">
        <f t="shared" ref="C482:E482" si="219">C483</f>
        <v>0.45</v>
      </c>
      <c r="D482" s="89">
        <f t="shared" si="219"/>
        <v>0</v>
      </c>
      <c r="E482" s="89">
        <f t="shared" si="219"/>
        <v>0</v>
      </c>
      <c r="F482" s="45" t="e">
        <f t="shared" si="199"/>
        <v>#DIV/0!</v>
      </c>
      <c r="G482" s="45">
        <f t="shared" si="200"/>
        <v>0</v>
      </c>
    </row>
    <row r="483" spans="1:7">
      <c r="A483" s="23">
        <v>343</v>
      </c>
      <c r="B483" s="23" t="s">
        <v>195</v>
      </c>
      <c r="C483" s="89">
        <f t="shared" ref="C483" si="220">C484+C485</f>
        <v>0.45</v>
      </c>
      <c r="D483" s="89">
        <f t="shared" ref="D483:E483" si="221">D484+D485</f>
        <v>0</v>
      </c>
      <c r="E483" s="89">
        <f t="shared" si="221"/>
        <v>0</v>
      </c>
      <c r="F483" s="45" t="e">
        <f t="shared" si="199"/>
        <v>#DIV/0!</v>
      </c>
      <c r="G483" s="45">
        <f t="shared" si="200"/>
        <v>0</v>
      </c>
    </row>
    <row r="484" spans="1:7">
      <c r="A484" s="30">
        <v>3431</v>
      </c>
      <c r="B484" s="30" t="s">
        <v>196</v>
      </c>
      <c r="C484" s="83">
        <v>0.45</v>
      </c>
      <c r="D484" s="83">
        <v>0</v>
      </c>
      <c r="E484" s="83">
        <v>0</v>
      </c>
      <c r="F484" s="216" t="e">
        <f t="shared" si="199"/>
        <v>#DIV/0!</v>
      </c>
      <c r="G484" s="216">
        <f t="shared" si="200"/>
        <v>0</v>
      </c>
    </row>
    <row r="485" spans="1:7" ht="30" hidden="1">
      <c r="A485" s="30">
        <v>3432</v>
      </c>
      <c r="B485" s="30" t="s">
        <v>197</v>
      </c>
      <c r="C485" s="83"/>
      <c r="D485" s="83"/>
      <c r="E485" s="83"/>
      <c r="F485" s="45" t="e">
        <f t="shared" si="199"/>
        <v>#DIV/0!</v>
      </c>
      <c r="G485" s="45" t="e">
        <f t="shared" si="200"/>
        <v>#DIV/0!</v>
      </c>
    </row>
    <row r="486" spans="1:7" s="70" customFormat="1" ht="15" hidden="1" customHeight="1">
      <c r="A486" s="64">
        <v>38</v>
      </c>
      <c r="B486" s="65" t="s">
        <v>206</v>
      </c>
      <c r="C486" s="89"/>
      <c r="D486" s="89"/>
      <c r="E486" s="89"/>
      <c r="F486" s="45" t="e">
        <f t="shared" si="199"/>
        <v>#DIV/0!</v>
      </c>
      <c r="G486" s="45" t="e">
        <f t="shared" si="200"/>
        <v>#DIV/0!</v>
      </c>
    </row>
    <row r="487" spans="1:7" s="70" customFormat="1" ht="15" hidden="1" customHeight="1">
      <c r="A487" s="64">
        <v>381</v>
      </c>
      <c r="B487" s="65" t="s">
        <v>123</v>
      </c>
      <c r="C487" s="89"/>
      <c r="D487" s="89"/>
      <c r="E487" s="89"/>
      <c r="F487" s="45" t="e">
        <f t="shared" si="199"/>
        <v>#DIV/0!</v>
      </c>
      <c r="G487" s="45" t="e">
        <f t="shared" si="200"/>
        <v>#DIV/0!</v>
      </c>
    </row>
    <row r="488" spans="1:7" s="14" customFormat="1" ht="15" hidden="1" customHeight="1">
      <c r="A488" s="41">
        <v>3813</v>
      </c>
      <c r="B488" s="40" t="s">
        <v>258</v>
      </c>
      <c r="C488" s="84"/>
      <c r="D488" s="84"/>
      <c r="E488" s="84"/>
      <c r="F488" s="45" t="e">
        <f t="shared" si="199"/>
        <v>#DIV/0!</v>
      </c>
      <c r="G488" s="45" t="e">
        <f t="shared" si="200"/>
        <v>#DIV/0!</v>
      </c>
    </row>
    <row r="489" spans="1:7">
      <c r="A489" s="28">
        <v>4</v>
      </c>
      <c r="B489" s="27" t="s">
        <v>210</v>
      </c>
      <c r="C489" s="89">
        <f t="shared" ref="C489" si="222">C490+C494</f>
        <v>3301.25</v>
      </c>
      <c r="D489" s="89">
        <f t="shared" ref="D489:E489" si="223">D490+D494</f>
        <v>0</v>
      </c>
      <c r="E489" s="89">
        <f t="shared" si="223"/>
        <v>0</v>
      </c>
      <c r="F489" s="45" t="e">
        <f t="shared" si="199"/>
        <v>#DIV/0!</v>
      </c>
      <c r="G489" s="45">
        <f t="shared" si="200"/>
        <v>0</v>
      </c>
    </row>
    <row r="490" spans="1:7">
      <c r="A490" s="28">
        <v>42</v>
      </c>
      <c r="B490" s="27" t="s">
        <v>215</v>
      </c>
      <c r="C490" s="89">
        <f t="shared" ref="C490:E490" si="224">C491</f>
        <v>3301.25</v>
      </c>
      <c r="D490" s="89">
        <f t="shared" si="224"/>
        <v>0</v>
      </c>
      <c r="E490" s="89">
        <f t="shared" si="224"/>
        <v>0</v>
      </c>
      <c r="F490" s="45" t="e">
        <f t="shared" si="199"/>
        <v>#DIV/0!</v>
      </c>
      <c r="G490" s="45">
        <f t="shared" si="200"/>
        <v>0</v>
      </c>
    </row>
    <row r="491" spans="1:7">
      <c r="A491" s="28">
        <v>422</v>
      </c>
      <c r="B491" s="27" t="s">
        <v>216</v>
      </c>
      <c r="C491" s="91">
        <f t="shared" ref="C491" si="225">C492+C493</f>
        <v>3301.25</v>
      </c>
      <c r="D491" s="91">
        <f t="shared" ref="D491:E491" si="226">D492+D493</f>
        <v>0</v>
      </c>
      <c r="E491" s="91">
        <f t="shared" si="226"/>
        <v>0</v>
      </c>
      <c r="F491" s="45" t="e">
        <f t="shared" si="199"/>
        <v>#DIV/0!</v>
      </c>
      <c r="G491" s="45">
        <f t="shared" si="200"/>
        <v>0</v>
      </c>
    </row>
    <row r="492" spans="1:7">
      <c r="A492" s="32">
        <v>4221</v>
      </c>
      <c r="B492" s="33" t="s">
        <v>217</v>
      </c>
      <c r="C492" s="67">
        <v>3301.25</v>
      </c>
      <c r="D492" s="67">
        <v>0</v>
      </c>
      <c r="E492" s="67">
        <v>0</v>
      </c>
      <c r="F492" s="216" t="e">
        <f t="shared" si="199"/>
        <v>#DIV/0!</v>
      </c>
      <c r="G492" s="216">
        <f t="shared" si="200"/>
        <v>0</v>
      </c>
    </row>
    <row r="493" spans="1:7" hidden="1">
      <c r="A493" s="32">
        <v>4222</v>
      </c>
      <c r="B493" s="33" t="s">
        <v>218</v>
      </c>
      <c r="C493" s="67"/>
      <c r="D493" s="67"/>
      <c r="E493" s="67"/>
      <c r="F493" s="45" t="e">
        <f t="shared" si="199"/>
        <v>#DIV/0!</v>
      </c>
      <c r="G493" s="45" t="e">
        <f t="shared" si="200"/>
        <v>#DIV/0!</v>
      </c>
    </row>
    <row r="494" spans="1:7" hidden="1">
      <c r="A494" s="28">
        <v>424</v>
      </c>
      <c r="B494" s="27" t="s">
        <v>225</v>
      </c>
      <c r="C494" s="89">
        <f t="shared" ref="C494:E494" si="227">C495</f>
        <v>0</v>
      </c>
      <c r="D494" s="89">
        <f t="shared" si="227"/>
        <v>0</v>
      </c>
      <c r="E494" s="89">
        <f t="shared" si="227"/>
        <v>0</v>
      </c>
      <c r="F494" s="45" t="e">
        <f t="shared" si="199"/>
        <v>#DIV/0!</v>
      </c>
      <c r="G494" s="45" t="e">
        <f t="shared" ref="G494:G501" si="228">E494/C494</f>
        <v>#DIV/0!</v>
      </c>
    </row>
    <row r="495" spans="1:7" hidden="1">
      <c r="A495" s="32">
        <v>4241</v>
      </c>
      <c r="B495" s="33" t="s">
        <v>261</v>
      </c>
      <c r="C495" s="83"/>
      <c r="D495" s="83"/>
      <c r="E495" s="83"/>
      <c r="F495" s="45" t="e">
        <f t="shared" ref="F495:F500" si="229">E495/D495</f>
        <v>#DIV/0!</v>
      </c>
      <c r="G495" s="45" t="e">
        <f t="shared" si="228"/>
        <v>#DIV/0!</v>
      </c>
    </row>
    <row r="496" spans="1:7" hidden="1">
      <c r="A496" s="37"/>
      <c r="B496" s="37" t="s">
        <v>60</v>
      </c>
      <c r="C496" s="82">
        <f t="shared" ref="C496:E497" si="230">C497</f>
        <v>0</v>
      </c>
      <c r="D496" s="82">
        <f t="shared" si="230"/>
        <v>0</v>
      </c>
      <c r="E496" s="82">
        <f t="shared" si="230"/>
        <v>0</v>
      </c>
      <c r="F496" s="108" t="e">
        <f t="shared" si="229"/>
        <v>#DIV/0!</v>
      </c>
      <c r="G496" s="108" t="e">
        <f t="shared" si="228"/>
        <v>#DIV/0!</v>
      </c>
    </row>
    <row r="497" spans="1:7" hidden="1">
      <c r="A497" s="28">
        <v>4</v>
      </c>
      <c r="B497" s="27" t="s">
        <v>210</v>
      </c>
      <c r="C497" s="89">
        <f t="shared" si="230"/>
        <v>0</v>
      </c>
      <c r="D497" s="89">
        <f t="shared" si="230"/>
        <v>0</v>
      </c>
      <c r="E497" s="89">
        <f t="shared" si="230"/>
        <v>0</v>
      </c>
      <c r="F497" s="45" t="e">
        <f t="shared" si="229"/>
        <v>#DIV/0!</v>
      </c>
      <c r="G497" s="45" t="e">
        <f t="shared" si="228"/>
        <v>#DIV/0!</v>
      </c>
    </row>
    <row r="498" spans="1:7" hidden="1">
      <c r="A498" s="28">
        <v>42</v>
      </c>
      <c r="B498" s="27" t="s">
        <v>215</v>
      </c>
      <c r="C498" s="89">
        <f t="shared" ref="C498:E498" si="231">C499</f>
        <v>0</v>
      </c>
      <c r="D498" s="89">
        <f t="shared" si="231"/>
        <v>0</v>
      </c>
      <c r="E498" s="89">
        <f t="shared" si="231"/>
        <v>0</v>
      </c>
      <c r="F498" s="45" t="e">
        <f t="shared" si="229"/>
        <v>#DIV/0!</v>
      </c>
      <c r="G498" s="45" t="e">
        <f t="shared" si="228"/>
        <v>#DIV/0!</v>
      </c>
    </row>
    <row r="499" spans="1:7" hidden="1">
      <c r="A499" s="28">
        <v>422</v>
      </c>
      <c r="B499" s="27" t="s">
        <v>216</v>
      </c>
      <c r="C499" s="89">
        <f t="shared" ref="C499:E499" si="232">C500</f>
        <v>0</v>
      </c>
      <c r="D499" s="89">
        <f t="shared" si="232"/>
        <v>0</v>
      </c>
      <c r="E499" s="89">
        <f t="shared" si="232"/>
        <v>0</v>
      </c>
      <c r="F499" s="45" t="e">
        <f t="shared" si="229"/>
        <v>#DIV/0!</v>
      </c>
      <c r="G499" s="45" t="e">
        <f t="shared" si="228"/>
        <v>#DIV/0!</v>
      </c>
    </row>
    <row r="500" spans="1:7" hidden="1">
      <c r="A500" s="32">
        <v>4221</v>
      </c>
      <c r="B500" s="33" t="s">
        <v>262</v>
      </c>
      <c r="C500" s="83">
        <v>0</v>
      </c>
      <c r="D500" s="83">
        <v>0</v>
      </c>
      <c r="E500" s="83">
        <v>0</v>
      </c>
      <c r="F500" s="45" t="e">
        <f t="shared" si="229"/>
        <v>#DIV/0!</v>
      </c>
      <c r="G500" s="45" t="e">
        <f t="shared" si="228"/>
        <v>#DIV/0!</v>
      </c>
    </row>
    <row r="501" spans="1:7">
      <c r="A501" s="31"/>
      <c r="B501" s="31" t="s">
        <v>263</v>
      </c>
      <c r="C501" s="46">
        <f>C496+C451+C389+C321+C262+C183+C115+C70+C4</f>
        <v>2992479.8230000003</v>
      </c>
      <c r="D501" s="46">
        <f>D496+D451+D389+D321+D262+D183+D115+D70+D4</f>
        <v>5771584</v>
      </c>
      <c r="E501" s="46">
        <f>E496+E451+E389+E321+E262+E183+E115+E70+E4</f>
        <v>3390127.6</v>
      </c>
      <c r="F501" s="76">
        <f>E501/D501</f>
        <v>0.58738252791607992</v>
      </c>
      <c r="G501" s="76">
        <f t="shared" si="228"/>
        <v>1.1328823586189973</v>
      </c>
    </row>
    <row r="502" spans="1:7">
      <c r="A502" s="54"/>
      <c r="D502" s="8"/>
      <c r="E502" s="8"/>
      <c r="F502" s="8"/>
      <c r="G502" s="8"/>
    </row>
    <row r="503" spans="1:7">
      <c r="A503" s="54"/>
      <c r="F503" s="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ignoredErrors>
    <ignoredError sqref="F140 F128:F136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K84"/>
  <sheetViews>
    <sheetView topLeftCell="A58" workbookViewId="0">
      <selection activeCell="G71" sqref="G71"/>
    </sheetView>
  </sheetViews>
  <sheetFormatPr defaultRowHeight="15"/>
  <cols>
    <col min="1" max="1" width="9.28515625" style="116" bestFit="1" customWidth="1"/>
    <col min="2" max="2" width="41.85546875" style="117" customWidth="1"/>
    <col min="3" max="5" width="15.85546875" customWidth="1"/>
  </cols>
  <sheetData>
    <row r="1" spans="1:193" s="114" customFormat="1" ht="24" customHeight="1">
      <c r="A1" s="177" t="s">
        <v>345</v>
      </c>
      <c r="B1" s="177"/>
      <c r="C1" s="177"/>
      <c r="D1" s="177"/>
      <c r="E1" s="177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  <c r="BM1" s="113"/>
      <c r="BN1" s="113"/>
      <c r="BO1" s="113"/>
      <c r="BP1" s="113"/>
      <c r="BQ1" s="113"/>
      <c r="BR1" s="113"/>
      <c r="BS1" s="113"/>
      <c r="BT1" s="113"/>
      <c r="BU1" s="113"/>
      <c r="BV1" s="113"/>
      <c r="BW1" s="113"/>
      <c r="BX1" s="113"/>
      <c r="BY1" s="113"/>
      <c r="BZ1" s="113"/>
      <c r="CA1" s="113"/>
      <c r="CB1" s="113"/>
      <c r="CC1" s="113"/>
      <c r="CD1" s="113"/>
      <c r="CE1" s="113"/>
      <c r="CF1" s="113"/>
      <c r="CG1" s="113"/>
      <c r="CH1" s="113"/>
      <c r="CI1" s="113"/>
      <c r="CJ1" s="113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  <c r="ED1" s="113"/>
      <c r="EE1" s="113"/>
      <c r="EF1" s="113"/>
      <c r="EG1" s="113"/>
      <c r="EH1" s="113"/>
      <c r="EI1" s="113"/>
      <c r="EJ1" s="113"/>
      <c r="EK1" s="113"/>
      <c r="EL1" s="113"/>
      <c r="EM1" s="113"/>
      <c r="EN1" s="113"/>
      <c r="EO1" s="113"/>
      <c r="EP1" s="113"/>
      <c r="EQ1" s="113"/>
      <c r="ER1" s="113"/>
      <c r="ES1" s="113"/>
      <c r="ET1" s="113"/>
      <c r="EU1" s="113"/>
      <c r="EV1" s="113"/>
      <c r="EW1" s="113"/>
      <c r="EX1" s="113"/>
      <c r="EY1" s="113"/>
      <c r="EZ1" s="113"/>
      <c r="FA1" s="113"/>
      <c r="FB1" s="113"/>
      <c r="FC1" s="113"/>
      <c r="FD1" s="113"/>
      <c r="FE1" s="113"/>
      <c r="FF1" s="113"/>
      <c r="FG1" s="113"/>
      <c r="FH1" s="113"/>
      <c r="FI1" s="113"/>
      <c r="FJ1" s="113"/>
      <c r="FK1" s="113"/>
      <c r="FL1" s="113"/>
      <c r="FM1" s="113"/>
      <c r="FN1" s="113"/>
      <c r="FO1" s="113"/>
      <c r="FP1" s="113"/>
      <c r="FQ1" s="113"/>
      <c r="FR1" s="113"/>
      <c r="FS1" s="113"/>
      <c r="FT1" s="113"/>
      <c r="FU1" s="113"/>
      <c r="FV1" s="113"/>
      <c r="FW1" s="113"/>
      <c r="FX1" s="113"/>
      <c r="FY1" s="113"/>
      <c r="FZ1" s="113"/>
      <c r="GA1" s="113"/>
      <c r="GB1" s="113"/>
      <c r="GC1" s="113"/>
      <c r="GD1" s="113"/>
      <c r="GE1" s="113"/>
      <c r="GF1" s="113"/>
      <c r="GG1" s="113"/>
      <c r="GH1" s="113"/>
      <c r="GI1" s="113"/>
      <c r="GJ1" s="113"/>
      <c r="GK1" s="113"/>
    </row>
    <row r="2" spans="1:193" s="114" customFormat="1" ht="24" customHeight="1">
      <c r="A2" s="115"/>
      <c r="B2" s="115"/>
      <c r="C2" s="115"/>
      <c r="D2" s="115"/>
      <c r="E2" s="115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  <c r="ED2" s="113"/>
      <c r="EE2" s="113"/>
      <c r="EF2" s="113"/>
      <c r="EG2" s="113"/>
      <c r="EH2" s="113"/>
      <c r="EI2" s="113"/>
      <c r="EJ2" s="113"/>
      <c r="EK2" s="113"/>
      <c r="EL2" s="113"/>
      <c r="EM2" s="113"/>
      <c r="EN2" s="113"/>
      <c r="EO2" s="113"/>
      <c r="EP2" s="113"/>
      <c r="EQ2" s="113"/>
      <c r="ER2" s="113"/>
      <c r="ES2" s="113"/>
      <c r="ET2" s="113"/>
      <c r="EU2" s="113"/>
      <c r="EV2" s="113"/>
      <c r="EW2" s="113"/>
      <c r="EX2" s="113"/>
      <c r="EY2" s="113"/>
      <c r="EZ2" s="113"/>
      <c r="FA2" s="113"/>
      <c r="FB2" s="113"/>
      <c r="FC2" s="113"/>
      <c r="FD2" s="113"/>
      <c r="FE2" s="113"/>
      <c r="FF2" s="113"/>
      <c r="FG2" s="113"/>
      <c r="FH2" s="113"/>
      <c r="FI2" s="113"/>
      <c r="FJ2" s="113"/>
      <c r="FK2" s="113"/>
      <c r="FL2" s="113"/>
      <c r="FM2" s="113"/>
      <c r="FN2" s="113"/>
      <c r="FO2" s="113"/>
      <c r="FP2" s="113"/>
      <c r="FQ2" s="113"/>
      <c r="FR2" s="113"/>
      <c r="FS2" s="113"/>
      <c r="FT2" s="113"/>
      <c r="FU2" s="113"/>
      <c r="FV2" s="113"/>
      <c r="FW2" s="113"/>
      <c r="FX2" s="113"/>
      <c r="FY2" s="113"/>
      <c r="FZ2" s="113"/>
      <c r="GA2" s="113"/>
      <c r="GB2" s="113"/>
      <c r="GC2" s="113"/>
      <c r="GD2" s="113"/>
      <c r="GE2" s="113"/>
      <c r="GF2" s="113"/>
      <c r="GG2" s="113"/>
      <c r="GH2" s="113"/>
      <c r="GI2" s="113"/>
      <c r="GJ2" s="113"/>
      <c r="GK2" s="113"/>
    </row>
    <row r="3" spans="1:193">
      <c r="E3" s="54" t="s">
        <v>346</v>
      </c>
    </row>
    <row r="4" spans="1:193" ht="30">
      <c r="A4" s="118" t="s">
        <v>347</v>
      </c>
      <c r="B4" s="119" t="s">
        <v>348</v>
      </c>
      <c r="C4" s="120" t="s">
        <v>439</v>
      </c>
      <c r="D4" s="120" t="s">
        <v>449</v>
      </c>
      <c r="E4" s="120" t="s">
        <v>450</v>
      </c>
    </row>
    <row r="5" spans="1:193" ht="28.5" customHeight="1">
      <c r="A5" s="121"/>
      <c r="B5" s="122" t="s">
        <v>349</v>
      </c>
      <c r="C5" s="123">
        <f>+C6+C15+C21+C28+C38+C45+C52+C59+C66+C75</f>
        <v>2992980</v>
      </c>
      <c r="D5" s="123">
        <f t="shared" ref="D5:E5" si="0">+D6+D15+D21+D28+D38+D45+D52+D59+D66+D75</f>
        <v>5771584</v>
      </c>
      <c r="E5" s="123">
        <f t="shared" si="0"/>
        <v>3390127.6</v>
      </c>
    </row>
    <row r="6" spans="1:193">
      <c r="A6" s="124">
        <v>1</v>
      </c>
      <c r="B6" s="125" t="s">
        <v>350</v>
      </c>
      <c r="C6" s="126">
        <f>SUM(C7:C14)</f>
        <v>0</v>
      </c>
      <c r="D6" s="126">
        <f>SUM(D7:D14)</f>
        <v>0</v>
      </c>
      <c r="E6" s="126">
        <f>SUM(E7:E14)</f>
        <v>0</v>
      </c>
    </row>
    <row r="7" spans="1:193" ht="25.5">
      <c r="A7" s="127">
        <v>11</v>
      </c>
      <c r="B7" s="128" t="s">
        <v>351</v>
      </c>
      <c r="C7" s="129"/>
      <c r="D7" s="129"/>
      <c r="E7" s="129"/>
    </row>
    <row r="8" spans="1:193">
      <c r="A8" s="127">
        <v>12</v>
      </c>
      <c r="B8" s="128" t="s">
        <v>352</v>
      </c>
      <c r="C8" s="129"/>
      <c r="D8" s="129"/>
      <c r="E8" s="129"/>
    </row>
    <row r="9" spans="1:193">
      <c r="A9" s="127">
        <v>13</v>
      </c>
      <c r="B9" s="128" t="s">
        <v>353</v>
      </c>
      <c r="C9" s="129"/>
      <c r="D9" s="129"/>
      <c r="E9" s="129"/>
    </row>
    <row r="10" spans="1:193">
      <c r="A10" s="127">
        <v>14</v>
      </c>
      <c r="B10" s="128" t="s">
        <v>354</v>
      </c>
      <c r="C10" s="129"/>
      <c r="D10" s="129"/>
      <c r="E10" s="129"/>
    </row>
    <row r="11" spans="1:193">
      <c r="A11" s="127">
        <v>15</v>
      </c>
      <c r="B11" s="128" t="s">
        <v>355</v>
      </c>
      <c r="C11" s="129"/>
      <c r="D11" s="129"/>
      <c r="E11" s="129"/>
    </row>
    <row r="12" spans="1:193">
      <c r="A12" s="127">
        <v>16</v>
      </c>
      <c r="B12" s="128" t="s">
        <v>356</v>
      </c>
      <c r="C12" s="129"/>
      <c r="D12" s="129"/>
      <c r="E12" s="129"/>
    </row>
    <row r="13" spans="1:193">
      <c r="A13" s="127">
        <v>17</v>
      </c>
      <c r="B13" s="128" t="s">
        <v>357</v>
      </c>
      <c r="C13" s="129"/>
      <c r="D13" s="129"/>
      <c r="E13" s="129"/>
    </row>
    <row r="14" spans="1:193" ht="25.5">
      <c r="A14" s="127">
        <v>18</v>
      </c>
      <c r="B14" s="128" t="s">
        <v>358</v>
      </c>
      <c r="C14" s="129"/>
      <c r="D14" s="129"/>
      <c r="E14" s="129"/>
    </row>
    <row r="15" spans="1:193">
      <c r="A15" s="124">
        <v>2</v>
      </c>
      <c r="B15" s="125" t="s">
        <v>359</v>
      </c>
      <c r="C15" s="126">
        <f>SUM(C16:C20)</f>
        <v>0</v>
      </c>
      <c r="D15" s="126">
        <f>SUM(D16:D20)</f>
        <v>0</v>
      </c>
      <c r="E15" s="126">
        <f>SUM(E16:E20)</f>
        <v>0</v>
      </c>
    </row>
    <row r="16" spans="1:193">
      <c r="A16" s="127">
        <v>21</v>
      </c>
      <c r="B16" s="128" t="s">
        <v>360</v>
      </c>
      <c r="C16" s="129"/>
      <c r="D16" s="129"/>
      <c r="E16" s="129"/>
    </row>
    <row r="17" spans="1:5">
      <c r="A17" s="127">
        <v>22</v>
      </c>
      <c r="B17" s="128" t="s">
        <v>361</v>
      </c>
      <c r="C17" s="129"/>
      <c r="D17" s="129"/>
      <c r="E17" s="129"/>
    </row>
    <row r="18" spans="1:5">
      <c r="A18" s="127">
        <v>23</v>
      </c>
      <c r="B18" s="128" t="s">
        <v>362</v>
      </c>
      <c r="C18" s="129"/>
      <c r="D18" s="129"/>
      <c r="E18" s="129"/>
    </row>
    <row r="19" spans="1:5">
      <c r="A19" s="127">
        <v>24</v>
      </c>
      <c r="B19" s="128" t="s">
        <v>363</v>
      </c>
      <c r="C19" s="129"/>
      <c r="D19" s="129"/>
      <c r="E19" s="129"/>
    </row>
    <row r="20" spans="1:5">
      <c r="A20" s="127">
        <v>25</v>
      </c>
      <c r="B20" s="128" t="s">
        <v>364</v>
      </c>
      <c r="C20" s="129"/>
      <c r="D20" s="129"/>
      <c r="E20" s="129"/>
    </row>
    <row r="21" spans="1:5">
      <c r="A21" s="124">
        <v>3</v>
      </c>
      <c r="B21" s="125" t="s">
        <v>365</v>
      </c>
      <c r="C21" s="130">
        <f>SUM(C22:C27)</f>
        <v>0</v>
      </c>
      <c r="D21" s="130">
        <f>SUM(D22:D27)</f>
        <v>0</v>
      </c>
      <c r="E21" s="130">
        <f>SUM(E22:E27)</f>
        <v>0</v>
      </c>
    </row>
    <row r="22" spans="1:5">
      <c r="A22" s="127">
        <v>31</v>
      </c>
      <c r="B22" s="128" t="s">
        <v>366</v>
      </c>
      <c r="C22" s="129"/>
      <c r="D22" s="129"/>
      <c r="E22" s="129"/>
    </row>
    <row r="23" spans="1:5">
      <c r="A23" s="127">
        <v>32</v>
      </c>
      <c r="B23" s="128" t="s">
        <v>367</v>
      </c>
      <c r="C23" s="129"/>
      <c r="D23" s="129"/>
      <c r="E23" s="129"/>
    </row>
    <row r="24" spans="1:5">
      <c r="A24" s="127">
        <v>33</v>
      </c>
      <c r="B24" s="128" t="s">
        <v>368</v>
      </c>
      <c r="C24" s="129"/>
      <c r="D24" s="129"/>
      <c r="E24" s="129"/>
    </row>
    <row r="25" spans="1:5">
      <c r="A25" s="127">
        <v>34</v>
      </c>
      <c r="B25" s="128" t="s">
        <v>369</v>
      </c>
      <c r="C25" s="129"/>
      <c r="D25" s="129"/>
      <c r="E25" s="129"/>
    </row>
    <row r="26" spans="1:5">
      <c r="A26" s="127">
        <v>35</v>
      </c>
      <c r="B26" s="128" t="s">
        <v>370</v>
      </c>
      <c r="C26" s="129"/>
      <c r="D26" s="129"/>
      <c r="E26" s="129"/>
    </row>
    <row r="27" spans="1:5" ht="25.5">
      <c r="A27" s="127">
        <v>36</v>
      </c>
      <c r="B27" s="128" t="s">
        <v>371</v>
      </c>
      <c r="C27" s="129"/>
      <c r="D27" s="129"/>
      <c r="E27" s="129"/>
    </row>
    <row r="28" spans="1:5">
      <c r="A28" s="124">
        <v>4</v>
      </c>
      <c r="B28" s="125" t="s">
        <v>372</v>
      </c>
      <c r="C28" s="130">
        <f>SUM(C29:C37)</f>
        <v>0</v>
      </c>
      <c r="D28" s="130">
        <f>SUM(D29:D37)</f>
        <v>0</v>
      </c>
      <c r="E28" s="130">
        <f>SUM(E29:E37)</f>
        <v>0</v>
      </c>
    </row>
    <row r="29" spans="1:5">
      <c r="A29" s="127">
        <v>41</v>
      </c>
      <c r="B29" s="128" t="s">
        <v>373</v>
      </c>
      <c r="C29" s="129"/>
      <c r="D29" s="129"/>
      <c r="E29" s="129"/>
    </row>
    <row r="30" spans="1:5">
      <c r="A30" s="127">
        <v>42</v>
      </c>
      <c r="B30" s="128" t="s">
        <v>374</v>
      </c>
      <c r="C30" s="129"/>
      <c r="D30" s="129"/>
      <c r="E30" s="129"/>
    </row>
    <row r="31" spans="1:5">
      <c r="A31" s="127">
        <v>43</v>
      </c>
      <c r="B31" s="128" t="s">
        <v>375</v>
      </c>
      <c r="C31" s="129"/>
      <c r="D31" s="129"/>
      <c r="E31" s="129"/>
    </row>
    <row r="32" spans="1:5">
      <c r="A32" s="127">
        <v>44</v>
      </c>
      <c r="B32" s="128" t="s">
        <v>376</v>
      </c>
      <c r="C32" s="129"/>
      <c r="D32" s="129"/>
      <c r="E32" s="129"/>
    </row>
    <row r="33" spans="1:5">
      <c r="A33" s="127">
        <v>45</v>
      </c>
      <c r="B33" s="128" t="s">
        <v>377</v>
      </c>
      <c r="C33" s="129"/>
      <c r="D33" s="129"/>
      <c r="E33" s="129"/>
    </row>
    <row r="34" spans="1:5">
      <c r="A34" s="127">
        <v>46</v>
      </c>
      <c r="B34" s="128" t="s">
        <v>378</v>
      </c>
      <c r="C34" s="129"/>
      <c r="D34" s="129"/>
      <c r="E34" s="129"/>
    </row>
    <row r="35" spans="1:5">
      <c r="A35" s="127">
        <v>47</v>
      </c>
      <c r="B35" s="128" t="s">
        <v>379</v>
      </c>
      <c r="C35" s="129"/>
      <c r="D35" s="129"/>
      <c r="E35" s="129"/>
    </row>
    <row r="36" spans="1:5">
      <c r="A36" s="127">
        <v>48</v>
      </c>
      <c r="B36" s="128" t="s">
        <v>380</v>
      </c>
      <c r="C36" s="129"/>
      <c r="D36" s="129"/>
      <c r="E36" s="129"/>
    </row>
    <row r="37" spans="1:5">
      <c r="A37" s="127">
        <v>49</v>
      </c>
      <c r="B37" s="128" t="s">
        <v>381</v>
      </c>
      <c r="C37" s="129"/>
      <c r="D37" s="129"/>
      <c r="E37" s="129"/>
    </row>
    <row r="38" spans="1:5">
      <c r="A38" s="124">
        <v>5</v>
      </c>
      <c r="B38" s="125" t="s">
        <v>382</v>
      </c>
      <c r="C38" s="130">
        <f>SUM(C39:C44)</f>
        <v>0</v>
      </c>
      <c r="D38" s="130">
        <f>SUM(D39:D44)</f>
        <v>0</v>
      </c>
      <c r="E38" s="130">
        <f>SUM(E39:E44)</f>
        <v>0</v>
      </c>
    </row>
    <row r="39" spans="1:5">
      <c r="A39" s="127">
        <v>51</v>
      </c>
      <c r="B39" s="128" t="s">
        <v>383</v>
      </c>
      <c r="C39" s="129"/>
      <c r="D39" s="129"/>
      <c r="E39" s="129"/>
    </row>
    <row r="40" spans="1:5">
      <c r="A40" s="127">
        <v>52</v>
      </c>
      <c r="B40" s="128" t="s">
        <v>384</v>
      </c>
      <c r="C40" s="129"/>
      <c r="D40" s="129"/>
      <c r="E40" s="129"/>
    </row>
    <row r="41" spans="1:5">
      <c r="A41" s="127">
        <v>53</v>
      </c>
      <c r="B41" s="128" t="s">
        <v>385</v>
      </c>
      <c r="C41" s="129"/>
      <c r="D41" s="129"/>
      <c r="E41" s="129"/>
    </row>
    <row r="42" spans="1:5">
      <c r="A42" s="127">
        <v>54</v>
      </c>
      <c r="B42" s="128" t="s">
        <v>386</v>
      </c>
      <c r="C42" s="129"/>
      <c r="D42" s="129"/>
      <c r="E42" s="129"/>
    </row>
    <row r="43" spans="1:5">
      <c r="A43" s="127">
        <v>55</v>
      </c>
      <c r="B43" s="128" t="s">
        <v>387</v>
      </c>
      <c r="C43" s="129"/>
      <c r="D43" s="129"/>
      <c r="E43" s="129"/>
    </row>
    <row r="44" spans="1:5" ht="25.5">
      <c r="A44" s="127">
        <v>56</v>
      </c>
      <c r="B44" s="128" t="s">
        <v>388</v>
      </c>
      <c r="C44" s="129"/>
      <c r="D44" s="129"/>
      <c r="E44" s="129"/>
    </row>
    <row r="45" spans="1:5">
      <c r="A45" s="124">
        <v>6</v>
      </c>
      <c r="B45" s="125" t="s">
        <v>389</v>
      </c>
      <c r="C45" s="130">
        <f>SUM(C46:C51)</f>
        <v>0</v>
      </c>
      <c r="D45" s="130">
        <f>SUM(D46:D51)</f>
        <v>0</v>
      </c>
      <c r="E45" s="130">
        <f>SUM(E46:E51)</f>
        <v>0</v>
      </c>
    </row>
    <row r="46" spans="1:5">
      <c r="A46" s="127">
        <v>61</v>
      </c>
      <c r="B46" s="128" t="s">
        <v>390</v>
      </c>
      <c r="C46" s="129"/>
      <c r="D46" s="129"/>
      <c r="E46" s="129"/>
    </row>
    <row r="47" spans="1:5">
      <c r="A47" s="127">
        <v>62</v>
      </c>
      <c r="B47" s="128" t="s">
        <v>391</v>
      </c>
      <c r="C47" s="129"/>
      <c r="D47" s="129"/>
      <c r="E47" s="129"/>
    </row>
    <row r="48" spans="1:5">
      <c r="A48" s="127">
        <v>63</v>
      </c>
      <c r="B48" s="128" t="s">
        <v>392</v>
      </c>
      <c r="C48" s="129"/>
      <c r="D48" s="129"/>
      <c r="E48" s="129"/>
    </row>
    <row r="49" spans="1:5">
      <c r="A49" s="127">
        <v>64</v>
      </c>
      <c r="B49" s="128" t="s">
        <v>393</v>
      </c>
      <c r="C49" s="129"/>
      <c r="D49" s="129"/>
      <c r="E49" s="129"/>
    </row>
    <row r="50" spans="1:5" ht="25.5">
      <c r="A50" s="127">
        <v>65</v>
      </c>
      <c r="B50" s="128" t="s">
        <v>394</v>
      </c>
      <c r="C50" s="129"/>
      <c r="D50" s="129"/>
      <c r="E50" s="129"/>
    </row>
    <row r="51" spans="1:5" ht="25.5">
      <c r="A51" s="127">
        <v>66</v>
      </c>
      <c r="B51" s="128" t="s">
        <v>395</v>
      </c>
      <c r="C51" s="129"/>
      <c r="D51" s="129"/>
      <c r="E51" s="129"/>
    </row>
    <row r="52" spans="1:5">
      <c r="A52" s="124">
        <v>7</v>
      </c>
      <c r="B52" s="125" t="s">
        <v>396</v>
      </c>
      <c r="C52" s="130">
        <f>SUM(C53:C58)</f>
        <v>0</v>
      </c>
      <c r="D52" s="130">
        <f>SUM(D53:D58)</f>
        <v>0</v>
      </c>
      <c r="E52" s="130">
        <f>SUM(E53:E58)</f>
        <v>0</v>
      </c>
    </row>
    <row r="53" spans="1:5">
      <c r="A53" s="127">
        <v>71</v>
      </c>
      <c r="B53" s="128" t="s">
        <v>397</v>
      </c>
      <c r="C53" s="129"/>
      <c r="D53" s="129"/>
      <c r="E53" s="129"/>
    </row>
    <row r="54" spans="1:5">
      <c r="A54" s="127">
        <v>72</v>
      </c>
      <c r="B54" s="128" t="s">
        <v>398</v>
      </c>
      <c r="C54" s="129"/>
      <c r="D54" s="129"/>
      <c r="E54" s="129"/>
    </row>
    <row r="55" spans="1:5">
      <c r="A55" s="127">
        <v>73</v>
      </c>
      <c r="B55" s="128" t="s">
        <v>399</v>
      </c>
      <c r="C55" s="129"/>
      <c r="D55" s="129"/>
      <c r="E55" s="129"/>
    </row>
    <row r="56" spans="1:5">
      <c r="A56" s="127">
        <v>74</v>
      </c>
      <c r="B56" s="128" t="s">
        <v>400</v>
      </c>
      <c r="C56" s="129"/>
      <c r="D56" s="129"/>
      <c r="E56" s="129"/>
    </row>
    <row r="57" spans="1:5">
      <c r="A57" s="127">
        <v>75</v>
      </c>
      <c r="B57" s="128" t="s">
        <v>401</v>
      </c>
      <c r="C57" s="129"/>
      <c r="D57" s="129"/>
      <c r="E57" s="129"/>
    </row>
    <row r="58" spans="1:5" ht="25.5">
      <c r="A58" s="127">
        <v>76</v>
      </c>
      <c r="B58" s="128" t="s">
        <v>402</v>
      </c>
      <c r="C58" s="129"/>
      <c r="D58" s="129"/>
      <c r="E58" s="129"/>
    </row>
    <row r="59" spans="1:5">
      <c r="A59" s="124">
        <v>8</v>
      </c>
      <c r="B59" s="125" t="s">
        <v>403</v>
      </c>
      <c r="C59" s="130">
        <f>SUM(C60:C65)</f>
        <v>0</v>
      </c>
      <c r="D59" s="130">
        <f>SUM(D60:D65)</f>
        <v>0</v>
      </c>
      <c r="E59" s="130">
        <f>SUM(E60:E65)</f>
        <v>0</v>
      </c>
    </row>
    <row r="60" spans="1:5">
      <c r="A60" s="127">
        <v>81</v>
      </c>
      <c r="B60" s="128" t="s">
        <v>404</v>
      </c>
      <c r="C60" s="129"/>
      <c r="D60" s="129"/>
      <c r="E60" s="129"/>
    </row>
    <row r="61" spans="1:5">
      <c r="A61" s="127">
        <v>82</v>
      </c>
      <c r="B61" s="128" t="s">
        <v>405</v>
      </c>
      <c r="C61" s="129"/>
      <c r="D61" s="129"/>
      <c r="E61" s="129"/>
    </row>
    <row r="62" spans="1:5">
      <c r="A62" s="127">
        <v>83</v>
      </c>
      <c r="B62" s="128" t="s">
        <v>406</v>
      </c>
      <c r="C62" s="129"/>
      <c r="D62" s="129"/>
      <c r="E62" s="129"/>
    </row>
    <row r="63" spans="1:5">
      <c r="A63" s="127">
        <v>84</v>
      </c>
      <c r="B63" s="128" t="s">
        <v>407</v>
      </c>
      <c r="C63" s="129"/>
      <c r="D63" s="129"/>
      <c r="E63" s="129"/>
    </row>
    <row r="64" spans="1:5">
      <c r="A64" s="127">
        <v>85</v>
      </c>
      <c r="B64" s="128" t="s">
        <v>408</v>
      </c>
      <c r="C64" s="129"/>
      <c r="D64" s="129"/>
      <c r="E64" s="129"/>
    </row>
    <row r="65" spans="1:5" ht="25.5">
      <c r="A65" s="127">
        <v>86</v>
      </c>
      <c r="B65" s="128" t="s">
        <v>409</v>
      </c>
      <c r="C65" s="129"/>
      <c r="D65" s="129"/>
      <c r="E65" s="129"/>
    </row>
    <row r="66" spans="1:5">
      <c r="A66" s="124">
        <v>9</v>
      </c>
      <c r="B66" s="125" t="s">
        <v>410</v>
      </c>
      <c r="C66" s="130">
        <f>SUM(C67:C74)</f>
        <v>2992980</v>
      </c>
      <c r="D66" s="130">
        <f>SUM(D67:D74)</f>
        <v>5771584</v>
      </c>
      <c r="E66" s="130">
        <f>SUM(E67:E74)</f>
        <v>3390127.6</v>
      </c>
    </row>
    <row r="67" spans="1:5">
      <c r="A67" s="127">
        <v>91</v>
      </c>
      <c r="B67" s="128" t="s">
        <v>411</v>
      </c>
      <c r="C67" s="129"/>
      <c r="D67" s="129"/>
      <c r="E67" s="129"/>
    </row>
    <row r="68" spans="1:5">
      <c r="A68" s="127">
        <v>92</v>
      </c>
      <c r="B68" s="128" t="s">
        <v>412</v>
      </c>
      <c r="C68" s="129"/>
      <c r="D68" s="129"/>
      <c r="E68" s="129"/>
    </row>
    <row r="69" spans="1:5">
      <c r="A69" s="127">
        <v>93</v>
      </c>
      <c r="B69" s="128" t="s">
        <v>413</v>
      </c>
      <c r="C69" s="129"/>
      <c r="D69" s="129"/>
      <c r="E69" s="129"/>
    </row>
    <row r="70" spans="1:5">
      <c r="A70" s="127">
        <v>94</v>
      </c>
      <c r="B70" s="128" t="s">
        <v>414</v>
      </c>
      <c r="C70" s="129">
        <v>2992980</v>
      </c>
      <c r="D70" s="129">
        <v>5771584</v>
      </c>
      <c r="E70" s="129">
        <v>3390127.6</v>
      </c>
    </row>
    <row r="71" spans="1:5">
      <c r="A71" s="127">
        <v>95</v>
      </c>
      <c r="B71" s="128" t="s">
        <v>415</v>
      </c>
      <c r="C71" s="129"/>
      <c r="D71" s="129"/>
      <c r="E71" s="129"/>
    </row>
    <row r="72" spans="1:5">
      <c r="A72" s="127">
        <v>96</v>
      </c>
      <c r="B72" s="128" t="s">
        <v>416</v>
      </c>
      <c r="C72" s="129"/>
      <c r="D72" s="129"/>
      <c r="E72" s="129"/>
    </row>
    <row r="73" spans="1:5">
      <c r="A73" s="127">
        <v>97</v>
      </c>
      <c r="B73" s="128" t="s">
        <v>417</v>
      </c>
      <c r="C73" s="129"/>
      <c r="D73" s="129"/>
      <c r="E73" s="129"/>
    </row>
    <row r="74" spans="1:5">
      <c r="A74" s="127">
        <v>98</v>
      </c>
      <c r="B74" s="128" t="s">
        <v>418</v>
      </c>
      <c r="C74" s="129"/>
      <c r="D74" s="129"/>
      <c r="E74" s="129"/>
    </row>
    <row r="75" spans="1:5">
      <c r="A75" s="124">
        <v>10</v>
      </c>
      <c r="B75" s="125" t="s">
        <v>419</v>
      </c>
      <c r="C75" s="130">
        <f>SUM(C76:C84)</f>
        <v>0</v>
      </c>
      <c r="D75" s="130">
        <f>SUM(D76:D84)</f>
        <v>0</v>
      </c>
      <c r="E75" s="130">
        <f>SUM(E76:E84)</f>
        <v>0</v>
      </c>
    </row>
    <row r="76" spans="1:5">
      <c r="A76" s="127">
        <v>101</v>
      </c>
      <c r="B76" s="128" t="s">
        <v>420</v>
      </c>
      <c r="C76" s="129"/>
      <c r="D76" s="129"/>
      <c r="E76" s="129"/>
    </row>
    <row r="77" spans="1:5">
      <c r="A77" s="127">
        <v>102</v>
      </c>
      <c r="B77" s="128" t="s">
        <v>421</v>
      </c>
      <c r="C77" s="129"/>
      <c r="D77" s="129"/>
      <c r="E77" s="129"/>
    </row>
    <row r="78" spans="1:5">
      <c r="A78" s="127">
        <v>103</v>
      </c>
      <c r="B78" s="128" t="s">
        <v>422</v>
      </c>
      <c r="C78" s="129"/>
      <c r="D78" s="129"/>
      <c r="E78" s="129"/>
    </row>
    <row r="79" spans="1:5">
      <c r="A79" s="127">
        <v>104</v>
      </c>
      <c r="B79" s="128" t="s">
        <v>423</v>
      </c>
      <c r="C79" s="129"/>
      <c r="D79" s="129"/>
      <c r="E79" s="129"/>
    </row>
    <row r="80" spans="1:5">
      <c r="A80" s="127">
        <v>105</v>
      </c>
      <c r="B80" s="128" t="s">
        <v>424</v>
      </c>
      <c r="C80" s="129"/>
      <c r="D80" s="129"/>
      <c r="E80" s="129"/>
    </row>
    <row r="81" spans="1:5">
      <c r="A81" s="127">
        <v>106</v>
      </c>
      <c r="B81" s="128" t="s">
        <v>425</v>
      </c>
      <c r="C81" s="129"/>
      <c r="D81" s="129"/>
      <c r="E81" s="129"/>
    </row>
    <row r="82" spans="1:5" ht="25.5">
      <c r="A82" s="127">
        <v>107</v>
      </c>
      <c r="B82" s="128" t="s">
        <v>426</v>
      </c>
      <c r="C82" s="129"/>
      <c r="D82" s="129"/>
      <c r="E82" s="129"/>
    </row>
    <row r="83" spans="1:5">
      <c r="A83" s="127">
        <v>108</v>
      </c>
      <c r="B83" s="128" t="s">
        <v>427</v>
      </c>
      <c r="C83" s="129"/>
      <c r="D83" s="129"/>
      <c r="E83" s="129"/>
    </row>
    <row r="84" spans="1:5" ht="25.5">
      <c r="A84" s="127">
        <v>109</v>
      </c>
      <c r="B84" s="128" t="s">
        <v>428</v>
      </c>
      <c r="C84" s="129"/>
      <c r="D84" s="129"/>
      <c r="E84" s="129"/>
    </row>
  </sheetData>
  <mergeCells count="1">
    <mergeCell ref="A1:E1"/>
  </mergeCells>
  <pageMargins left="0.7" right="0.7" top="0.75" bottom="0.75" header="0.3" footer="0.3"/>
  <pageSetup paperSize="9" scale="8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66"/>
  <sheetViews>
    <sheetView zoomScale="89" zoomScaleNormal="90" workbookViewId="0">
      <selection activeCell="C278" sqref="C278"/>
    </sheetView>
  </sheetViews>
  <sheetFormatPr defaultRowHeight="15"/>
  <cols>
    <col min="1" max="1" width="6.5703125" style="14" customWidth="1"/>
    <col min="2" max="2" width="64.28515625" style="14" bestFit="1" customWidth="1"/>
    <col min="3" max="3" width="16" style="14" customWidth="1"/>
    <col min="4" max="4" width="16" style="63" customWidth="1"/>
    <col min="5" max="5" width="10.7109375" style="110" customWidth="1"/>
    <col min="6" max="6" width="9.140625" style="14" customWidth="1"/>
    <col min="7" max="248" width="9.140625" style="14"/>
    <col min="249" max="249" width="7.42578125" style="14" customWidth="1"/>
    <col min="250" max="250" width="52.5703125" style="14" customWidth="1"/>
    <col min="251" max="251" width="15.7109375" style="14" customWidth="1"/>
    <col min="252" max="252" width="12.5703125" style="14" customWidth="1"/>
    <col min="253" max="253" width="7.42578125" style="14" customWidth="1"/>
    <col min="254" max="254" width="0" style="14" hidden="1" customWidth="1"/>
    <col min="255" max="255" width="4" style="14" customWidth="1"/>
    <col min="256" max="504" width="9.140625" style="14"/>
    <col min="505" max="505" width="7.42578125" style="14" customWidth="1"/>
    <col min="506" max="506" width="52.5703125" style="14" customWidth="1"/>
    <col min="507" max="507" width="15.7109375" style="14" customWidth="1"/>
    <col min="508" max="508" width="12.5703125" style="14" customWidth="1"/>
    <col min="509" max="509" width="7.42578125" style="14" customWidth="1"/>
    <col min="510" max="510" width="0" style="14" hidden="1" customWidth="1"/>
    <col min="511" max="511" width="4" style="14" customWidth="1"/>
    <col min="512" max="760" width="9.140625" style="14"/>
    <col min="761" max="761" width="7.42578125" style="14" customWidth="1"/>
    <col min="762" max="762" width="52.5703125" style="14" customWidth="1"/>
    <col min="763" max="763" width="15.7109375" style="14" customWidth="1"/>
    <col min="764" max="764" width="12.5703125" style="14" customWidth="1"/>
    <col min="765" max="765" width="7.42578125" style="14" customWidth="1"/>
    <col min="766" max="766" width="0" style="14" hidden="1" customWidth="1"/>
    <col min="767" max="767" width="4" style="14" customWidth="1"/>
    <col min="768" max="1016" width="9.140625" style="14"/>
    <col min="1017" max="1017" width="7.42578125" style="14" customWidth="1"/>
    <col min="1018" max="1018" width="52.5703125" style="14" customWidth="1"/>
    <col min="1019" max="1019" width="15.7109375" style="14" customWidth="1"/>
    <col min="1020" max="1020" width="12.5703125" style="14" customWidth="1"/>
    <col min="1021" max="1021" width="7.42578125" style="14" customWidth="1"/>
    <col min="1022" max="1022" width="0" style="14" hidden="1" customWidth="1"/>
    <col min="1023" max="1023" width="4" style="14" customWidth="1"/>
    <col min="1024" max="1272" width="9.140625" style="14"/>
    <col min="1273" max="1273" width="7.42578125" style="14" customWidth="1"/>
    <col min="1274" max="1274" width="52.5703125" style="14" customWidth="1"/>
    <col min="1275" max="1275" width="15.7109375" style="14" customWidth="1"/>
    <col min="1276" max="1276" width="12.5703125" style="14" customWidth="1"/>
    <col min="1277" max="1277" width="7.42578125" style="14" customWidth="1"/>
    <col min="1278" max="1278" width="0" style="14" hidden="1" customWidth="1"/>
    <col min="1279" max="1279" width="4" style="14" customWidth="1"/>
    <col min="1280" max="1528" width="9.140625" style="14"/>
    <col min="1529" max="1529" width="7.42578125" style="14" customWidth="1"/>
    <col min="1530" max="1530" width="52.5703125" style="14" customWidth="1"/>
    <col min="1531" max="1531" width="15.7109375" style="14" customWidth="1"/>
    <col min="1532" max="1532" width="12.5703125" style="14" customWidth="1"/>
    <col min="1533" max="1533" width="7.42578125" style="14" customWidth="1"/>
    <col min="1534" max="1534" width="0" style="14" hidden="1" customWidth="1"/>
    <col min="1535" max="1535" width="4" style="14" customWidth="1"/>
    <col min="1536" max="1784" width="9.140625" style="14"/>
    <col min="1785" max="1785" width="7.42578125" style="14" customWidth="1"/>
    <col min="1786" max="1786" width="52.5703125" style="14" customWidth="1"/>
    <col min="1787" max="1787" width="15.7109375" style="14" customWidth="1"/>
    <col min="1788" max="1788" width="12.5703125" style="14" customWidth="1"/>
    <col min="1789" max="1789" width="7.42578125" style="14" customWidth="1"/>
    <col min="1790" max="1790" width="0" style="14" hidden="1" customWidth="1"/>
    <col min="1791" max="1791" width="4" style="14" customWidth="1"/>
    <col min="1792" max="2040" width="9.140625" style="14"/>
    <col min="2041" max="2041" width="7.42578125" style="14" customWidth="1"/>
    <col min="2042" max="2042" width="52.5703125" style="14" customWidth="1"/>
    <col min="2043" max="2043" width="15.7109375" style="14" customWidth="1"/>
    <col min="2044" max="2044" width="12.5703125" style="14" customWidth="1"/>
    <col min="2045" max="2045" width="7.42578125" style="14" customWidth="1"/>
    <col min="2046" max="2046" width="0" style="14" hidden="1" customWidth="1"/>
    <col min="2047" max="2047" width="4" style="14" customWidth="1"/>
    <col min="2048" max="2296" width="9.140625" style="14"/>
    <col min="2297" max="2297" width="7.42578125" style="14" customWidth="1"/>
    <col min="2298" max="2298" width="52.5703125" style="14" customWidth="1"/>
    <col min="2299" max="2299" width="15.7109375" style="14" customWidth="1"/>
    <col min="2300" max="2300" width="12.5703125" style="14" customWidth="1"/>
    <col min="2301" max="2301" width="7.42578125" style="14" customWidth="1"/>
    <col min="2302" max="2302" width="0" style="14" hidden="1" customWidth="1"/>
    <col min="2303" max="2303" width="4" style="14" customWidth="1"/>
    <col min="2304" max="2552" width="9.140625" style="14"/>
    <col min="2553" max="2553" width="7.42578125" style="14" customWidth="1"/>
    <col min="2554" max="2554" width="52.5703125" style="14" customWidth="1"/>
    <col min="2555" max="2555" width="15.7109375" style="14" customWidth="1"/>
    <col min="2556" max="2556" width="12.5703125" style="14" customWidth="1"/>
    <col min="2557" max="2557" width="7.42578125" style="14" customWidth="1"/>
    <col min="2558" max="2558" width="0" style="14" hidden="1" customWidth="1"/>
    <col min="2559" max="2559" width="4" style="14" customWidth="1"/>
    <col min="2560" max="2808" width="9.140625" style="14"/>
    <col min="2809" max="2809" width="7.42578125" style="14" customWidth="1"/>
    <col min="2810" max="2810" width="52.5703125" style="14" customWidth="1"/>
    <col min="2811" max="2811" width="15.7109375" style="14" customWidth="1"/>
    <col min="2812" max="2812" width="12.5703125" style="14" customWidth="1"/>
    <col min="2813" max="2813" width="7.42578125" style="14" customWidth="1"/>
    <col min="2814" max="2814" width="0" style="14" hidden="1" customWidth="1"/>
    <col min="2815" max="2815" width="4" style="14" customWidth="1"/>
    <col min="2816" max="3064" width="9.140625" style="14"/>
    <col min="3065" max="3065" width="7.42578125" style="14" customWidth="1"/>
    <col min="3066" max="3066" width="52.5703125" style="14" customWidth="1"/>
    <col min="3067" max="3067" width="15.7109375" style="14" customWidth="1"/>
    <col min="3068" max="3068" width="12.5703125" style="14" customWidth="1"/>
    <col min="3069" max="3069" width="7.42578125" style="14" customWidth="1"/>
    <col min="3070" max="3070" width="0" style="14" hidden="1" customWidth="1"/>
    <col min="3071" max="3071" width="4" style="14" customWidth="1"/>
    <col min="3072" max="3320" width="9.140625" style="14"/>
    <col min="3321" max="3321" width="7.42578125" style="14" customWidth="1"/>
    <col min="3322" max="3322" width="52.5703125" style="14" customWidth="1"/>
    <col min="3323" max="3323" width="15.7109375" style="14" customWidth="1"/>
    <col min="3324" max="3324" width="12.5703125" style="14" customWidth="1"/>
    <col min="3325" max="3325" width="7.42578125" style="14" customWidth="1"/>
    <col min="3326" max="3326" width="0" style="14" hidden="1" customWidth="1"/>
    <col min="3327" max="3327" width="4" style="14" customWidth="1"/>
    <col min="3328" max="3576" width="9.140625" style="14"/>
    <col min="3577" max="3577" width="7.42578125" style="14" customWidth="1"/>
    <col min="3578" max="3578" width="52.5703125" style="14" customWidth="1"/>
    <col min="3579" max="3579" width="15.7109375" style="14" customWidth="1"/>
    <col min="3580" max="3580" width="12.5703125" style="14" customWidth="1"/>
    <col min="3581" max="3581" width="7.42578125" style="14" customWidth="1"/>
    <col min="3582" max="3582" width="0" style="14" hidden="1" customWidth="1"/>
    <col min="3583" max="3583" width="4" style="14" customWidth="1"/>
    <col min="3584" max="3832" width="9.140625" style="14"/>
    <col min="3833" max="3833" width="7.42578125" style="14" customWidth="1"/>
    <col min="3834" max="3834" width="52.5703125" style="14" customWidth="1"/>
    <col min="3835" max="3835" width="15.7109375" style="14" customWidth="1"/>
    <col min="3836" max="3836" width="12.5703125" style="14" customWidth="1"/>
    <col min="3837" max="3837" width="7.42578125" style="14" customWidth="1"/>
    <col min="3838" max="3838" width="0" style="14" hidden="1" customWidth="1"/>
    <col min="3839" max="3839" width="4" style="14" customWidth="1"/>
    <col min="3840" max="4088" width="9.140625" style="14"/>
    <col min="4089" max="4089" width="7.42578125" style="14" customWidth="1"/>
    <col min="4090" max="4090" width="52.5703125" style="14" customWidth="1"/>
    <col min="4091" max="4091" width="15.7109375" style="14" customWidth="1"/>
    <col min="4092" max="4092" width="12.5703125" style="14" customWidth="1"/>
    <col min="4093" max="4093" width="7.42578125" style="14" customWidth="1"/>
    <col min="4094" max="4094" width="0" style="14" hidden="1" customWidth="1"/>
    <col min="4095" max="4095" width="4" style="14" customWidth="1"/>
    <col min="4096" max="4344" width="9.140625" style="14"/>
    <col min="4345" max="4345" width="7.42578125" style="14" customWidth="1"/>
    <col min="4346" max="4346" width="52.5703125" style="14" customWidth="1"/>
    <col min="4347" max="4347" width="15.7109375" style="14" customWidth="1"/>
    <col min="4348" max="4348" width="12.5703125" style="14" customWidth="1"/>
    <col min="4349" max="4349" width="7.42578125" style="14" customWidth="1"/>
    <col min="4350" max="4350" width="0" style="14" hidden="1" customWidth="1"/>
    <col min="4351" max="4351" width="4" style="14" customWidth="1"/>
    <col min="4352" max="4600" width="9.140625" style="14"/>
    <col min="4601" max="4601" width="7.42578125" style="14" customWidth="1"/>
    <col min="4602" max="4602" width="52.5703125" style="14" customWidth="1"/>
    <col min="4603" max="4603" width="15.7109375" style="14" customWidth="1"/>
    <col min="4604" max="4604" width="12.5703125" style="14" customWidth="1"/>
    <col min="4605" max="4605" width="7.42578125" style="14" customWidth="1"/>
    <col min="4606" max="4606" width="0" style="14" hidden="1" customWidth="1"/>
    <col min="4607" max="4607" width="4" style="14" customWidth="1"/>
    <col min="4608" max="4856" width="9.140625" style="14"/>
    <col min="4857" max="4857" width="7.42578125" style="14" customWidth="1"/>
    <col min="4858" max="4858" width="52.5703125" style="14" customWidth="1"/>
    <col min="4859" max="4859" width="15.7109375" style="14" customWidth="1"/>
    <col min="4860" max="4860" width="12.5703125" style="14" customWidth="1"/>
    <col min="4861" max="4861" width="7.42578125" style="14" customWidth="1"/>
    <col min="4862" max="4862" width="0" style="14" hidden="1" customWidth="1"/>
    <col min="4863" max="4863" width="4" style="14" customWidth="1"/>
    <col min="4864" max="5112" width="9.140625" style="14"/>
    <col min="5113" max="5113" width="7.42578125" style="14" customWidth="1"/>
    <col min="5114" max="5114" width="52.5703125" style="14" customWidth="1"/>
    <col min="5115" max="5115" width="15.7109375" style="14" customWidth="1"/>
    <col min="5116" max="5116" width="12.5703125" style="14" customWidth="1"/>
    <col min="5117" max="5117" width="7.42578125" style="14" customWidth="1"/>
    <col min="5118" max="5118" width="0" style="14" hidden="1" customWidth="1"/>
    <col min="5119" max="5119" width="4" style="14" customWidth="1"/>
    <col min="5120" max="5368" width="9.140625" style="14"/>
    <col min="5369" max="5369" width="7.42578125" style="14" customWidth="1"/>
    <col min="5370" max="5370" width="52.5703125" style="14" customWidth="1"/>
    <col min="5371" max="5371" width="15.7109375" style="14" customWidth="1"/>
    <col min="5372" max="5372" width="12.5703125" style="14" customWidth="1"/>
    <col min="5373" max="5373" width="7.42578125" style="14" customWidth="1"/>
    <col min="5374" max="5374" width="0" style="14" hidden="1" customWidth="1"/>
    <col min="5375" max="5375" width="4" style="14" customWidth="1"/>
    <col min="5376" max="5624" width="9.140625" style="14"/>
    <col min="5625" max="5625" width="7.42578125" style="14" customWidth="1"/>
    <col min="5626" max="5626" width="52.5703125" style="14" customWidth="1"/>
    <col min="5627" max="5627" width="15.7109375" style="14" customWidth="1"/>
    <col min="5628" max="5628" width="12.5703125" style="14" customWidth="1"/>
    <col min="5629" max="5629" width="7.42578125" style="14" customWidth="1"/>
    <col min="5630" max="5630" width="0" style="14" hidden="1" customWidth="1"/>
    <col min="5631" max="5631" width="4" style="14" customWidth="1"/>
    <col min="5632" max="5880" width="9.140625" style="14"/>
    <col min="5881" max="5881" width="7.42578125" style="14" customWidth="1"/>
    <col min="5882" max="5882" width="52.5703125" style="14" customWidth="1"/>
    <col min="5883" max="5883" width="15.7109375" style="14" customWidth="1"/>
    <col min="5884" max="5884" width="12.5703125" style="14" customWidth="1"/>
    <col min="5885" max="5885" width="7.42578125" style="14" customWidth="1"/>
    <col min="5886" max="5886" width="0" style="14" hidden="1" customWidth="1"/>
    <col min="5887" max="5887" width="4" style="14" customWidth="1"/>
    <col min="5888" max="6136" width="9.140625" style="14"/>
    <col min="6137" max="6137" width="7.42578125" style="14" customWidth="1"/>
    <col min="6138" max="6138" width="52.5703125" style="14" customWidth="1"/>
    <col min="6139" max="6139" width="15.7109375" style="14" customWidth="1"/>
    <col min="6140" max="6140" width="12.5703125" style="14" customWidth="1"/>
    <col min="6141" max="6141" width="7.42578125" style="14" customWidth="1"/>
    <col min="6142" max="6142" width="0" style="14" hidden="1" customWidth="1"/>
    <col min="6143" max="6143" width="4" style="14" customWidth="1"/>
    <col min="6144" max="6392" width="9.140625" style="14"/>
    <col min="6393" max="6393" width="7.42578125" style="14" customWidth="1"/>
    <col min="6394" max="6394" width="52.5703125" style="14" customWidth="1"/>
    <col min="6395" max="6395" width="15.7109375" style="14" customWidth="1"/>
    <col min="6396" max="6396" width="12.5703125" style="14" customWidth="1"/>
    <col min="6397" max="6397" width="7.42578125" style="14" customWidth="1"/>
    <col min="6398" max="6398" width="0" style="14" hidden="1" customWidth="1"/>
    <col min="6399" max="6399" width="4" style="14" customWidth="1"/>
    <col min="6400" max="6648" width="9.140625" style="14"/>
    <col min="6649" max="6649" width="7.42578125" style="14" customWidth="1"/>
    <col min="6650" max="6650" width="52.5703125" style="14" customWidth="1"/>
    <col min="6651" max="6651" width="15.7109375" style="14" customWidth="1"/>
    <col min="6652" max="6652" width="12.5703125" style="14" customWidth="1"/>
    <col min="6653" max="6653" width="7.42578125" style="14" customWidth="1"/>
    <col min="6654" max="6654" width="0" style="14" hidden="1" customWidth="1"/>
    <col min="6655" max="6655" width="4" style="14" customWidth="1"/>
    <col min="6656" max="6904" width="9.140625" style="14"/>
    <col min="6905" max="6905" width="7.42578125" style="14" customWidth="1"/>
    <col min="6906" max="6906" width="52.5703125" style="14" customWidth="1"/>
    <col min="6907" max="6907" width="15.7109375" style="14" customWidth="1"/>
    <col min="6908" max="6908" width="12.5703125" style="14" customWidth="1"/>
    <col min="6909" max="6909" width="7.42578125" style="14" customWidth="1"/>
    <col min="6910" max="6910" width="0" style="14" hidden="1" customWidth="1"/>
    <col min="6911" max="6911" width="4" style="14" customWidth="1"/>
    <col min="6912" max="7160" width="9.140625" style="14"/>
    <col min="7161" max="7161" width="7.42578125" style="14" customWidth="1"/>
    <col min="7162" max="7162" width="52.5703125" style="14" customWidth="1"/>
    <col min="7163" max="7163" width="15.7109375" style="14" customWidth="1"/>
    <col min="7164" max="7164" width="12.5703125" style="14" customWidth="1"/>
    <col min="7165" max="7165" width="7.42578125" style="14" customWidth="1"/>
    <col min="7166" max="7166" width="0" style="14" hidden="1" customWidth="1"/>
    <col min="7167" max="7167" width="4" style="14" customWidth="1"/>
    <col min="7168" max="7416" width="9.140625" style="14"/>
    <col min="7417" max="7417" width="7.42578125" style="14" customWidth="1"/>
    <col min="7418" max="7418" width="52.5703125" style="14" customWidth="1"/>
    <col min="7419" max="7419" width="15.7109375" style="14" customWidth="1"/>
    <col min="7420" max="7420" width="12.5703125" style="14" customWidth="1"/>
    <col min="7421" max="7421" width="7.42578125" style="14" customWidth="1"/>
    <col min="7422" max="7422" width="0" style="14" hidden="1" customWidth="1"/>
    <col min="7423" max="7423" width="4" style="14" customWidth="1"/>
    <col min="7424" max="7672" width="9.140625" style="14"/>
    <col min="7673" max="7673" width="7.42578125" style="14" customWidth="1"/>
    <col min="7674" max="7674" width="52.5703125" style="14" customWidth="1"/>
    <col min="7675" max="7675" width="15.7109375" style="14" customWidth="1"/>
    <col min="7676" max="7676" width="12.5703125" style="14" customWidth="1"/>
    <col min="7677" max="7677" width="7.42578125" style="14" customWidth="1"/>
    <col min="7678" max="7678" width="0" style="14" hidden="1" customWidth="1"/>
    <col min="7679" max="7679" width="4" style="14" customWidth="1"/>
    <col min="7680" max="7928" width="9.140625" style="14"/>
    <col min="7929" max="7929" width="7.42578125" style="14" customWidth="1"/>
    <col min="7930" max="7930" width="52.5703125" style="14" customWidth="1"/>
    <col min="7931" max="7931" width="15.7109375" style="14" customWidth="1"/>
    <col min="7932" max="7932" width="12.5703125" style="14" customWidth="1"/>
    <col min="7933" max="7933" width="7.42578125" style="14" customWidth="1"/>
    <col min="7934" max="7934" width="0" style="14" hidden="1" customWidth="1"/>
    <col min="7935" max="7935" width="4" style="14" customWidth="1"/>
    <col min="7936" max="8184" width="9.140625" style="14"/>
    <col min="8185" max="8185" width="7.42578125" style="14" customWidth="1"/>
    <col min="8186" max="8186" width="52.5703125" style="14" customWidth="1"/>
    <col min="8187" max="8187" width="15.7109375" style="14" customWidth="1"/>
    <col min="8188" max="8188" width="12.5703125" style="14" customWidth="1"/>
    <col min="8189" max="8189" width="7.42578125" style="14" customWidth="1"/>
    <col min="8190" max="8190" width="0" style="14" hidden="1" customWidth="1"/>
    <col min="8191" max="8191" width="4" style="14" customWidth="1"/>
    <col min="8192" max="8440" width="9.140625" style="14"/>
    <col min="8441" max="8441" width="7.42578125" style="14" customWidth="1"/>
    <col min="8442" max="8442" width="52.5703125" style="14" customWidth="1"/>
    <col min="8443" max="8443" width="15.7109375" style="14" customWidth="1"/>
    <col min="8444" max="8444" width="12.5703125" style="14" customWidth="1"/>
    <col min="8445" max="8445" width="7.42578125" style="14" customWidth="1"/>
    <col min="8446" max="8446" width="0" style="14" hidden="1" customWidth="1"/>
    <col min="8447" max="8447" width="4" style="14" customWidth="1"/>
    <col min="8448" max="8696" width="9.140625" style="14"/>
    <col min="8697" max="8697" width="7.42578125" style="14" customWidth="1"/>
    <col min="8698" max="8698" width="52.5703125" style="14" customWidth="1"/>
    <col min="8699" max="8699" width="15.7109375" style="14" customWidth="1"/>
    <col min="8700" max="8700" width="12.5703125" style="14" customWidth="1"/>
    <col min="8701" max="8701" width="7.42578125" style="14" customWidth="1"/>
    <col min="8702" max="8702" width="0" style="14" hidden="1" customWidth="1"/>
    <col min="8703" max="8703" width="4" style="14" customWidth="1"/>
    <col min="8704" max="8952" width="9.140625" style="14"/>
    <col min="8953" max="8953" width="7.42578125" style="14" customWidth="1"/>
    <col min="8954" max="8954" width="52.5703125" style="14" customWidth="1"/>
    <col min="8955" max="8955" width="15.7109375" style="14" customWidth="1"/>
    <col min="8956" max="8956" width="12.5703125" style="14" customWidth="1"/>
    <col min="8957" max="8957" width="7.42578125" style="14" customWidth="1"/>
    <col min="8958" max="8958" width="0" style="14" hidden="1" customWidth="1"/>
    <col min="8959" max="8959" width="4" style="14" customWidth="1"/>
    <col min="8960" max="9208" width="9.140625" style="14"/>
    <col min="9209" max="9209" width="7.42578125" style="14" customWidth="1"/>
    <col min="9210" max="9210" width="52.5703125" style="14" customWidth="1"/>
    <col min="9211" max="9211" width="15.7109375" style="14" customWidth="1"/>
    <col min="9212" max="9212" width="12.5703125" style="14" customWidth="1"/>
    <col min="9213" max="9213" width="7.42578125" style="14" customWidth="1"/>
    <col min="9214" max="9214" width="0" style="14" hidden="1" customWidth="1"/>
    <col min="9215" max="9215" width="4" style="14" customWidth="1"/>
    <col min="9216" max="9464" width="9.140625" style="14"/>
    <col min="9465" max="9465" width="7.42578125" style="14" customWidth="1"/>
    <col min="9466" max="9466" width="52.5703125" style="14" customWidth="1"/>
    <col min="9467" max="9467" width="15.7109375" style="14" customWidth="1"/>
    <col min="9468" max="9468" width="12.5703125" style="14" customWidth="1"/>
    <col min="9469" max="9469" width="7.42578125" style="14" customWidth="1"/>
    <col min="9470" max="9470" width="0" style="14" hidden="1" customWidth="1"/>
    <col min="9471" max="9471" width="4" style="14" customWidth="1"/>
    <col min="9472" max="9720" width="9.140625" style="14"/>
    <col min="9721" max="9721" width="7.42578125" style="14" customWidth="1"/>
    <col min="9722" max="9722" width="52.5703125" style="14" customWidth="1"/>
    <col min="9723" max="9723" width="15.7109375" style="14" customWidth="1"/>
    <col min="9724" max="9724" width="12.5703125" style="14" customWidth="1"/>
    <col min="9725" max="9725" width="7.42578125" style="14" customWidth="1"/>
    <col min="9726" max="9726" width="0" style="14" hidden="1" customWidth="1"/>
    <col min="9727" max="9727" width="4" style="14" customWidth="1"/>
    <col min="9728" max="9976" width="9.140625" style="14"/>
    <col min="9977" max="9977" width="7.42578125" style="14" customWidth="1"/>
    <col min="9978" max="9978" width="52.5703125" style="14" customWidth="1"/>
    <col min="9979" max="9979" width="15.7109375" style="14" customWidth="1"/>
    <col min="9980" max="9980" width="12.5703125" style="14" customWidth="1"/>
    <col min="9981" max="9981" width="7.42578125" style="14" customWidth="1"/>
    <col min="9982" max="9982" width="0" style="14" hidden="1" customWidth="1"/>
    <col min="9983" max="9983" width="4" style="14" customWidth="1"/>
    <col min="9984" max="10232" width="9.140625" style="14"/>
    <col min="10233" max="10233" width="7.42578125" style="14" customWidth="1"/>
    <col min="10234" max="10234" width="52.5703125" style="14" customWidth="1"/>
    <col min="10235" max="10235" width="15.7109375" style="14" customWidth="1"/>
    <col min="10236" max="10236" width="12.5703125" style="14" customWidth="1"/>
    <col min="10237" max="10237" width="7.42578125" style="14" customWidth="1"/>
    <col min="10238" max="10238" width="0" style="14" hidden="1" customWidth="1"/>
    <col min="10239" max="10239" width="4" style="14" customWidth="1"/>
    <col min="10240" max="10488" width="9.140625" style="14"/>
    <col min="10489" max="10489" width="7.42578125" style="14" customWidth="1"/>
    <col min="10490" max="10490" width="52.5703125" style="14" customWidth="1"/>
    <col min="10491" max="10491" width="15.7109375" style="14" customWidth="1"/>
    <col min="10492" max="10492" width="12.5703125" style="14" customWidth="1"/>
    <col min="10493" max="10493" width="7.42578125" style="14" customWidth="1"/>
    <col min="10494" max="10494" width="0" style="14" hidden="1" customWidth="1"/>
    <col min="10495" max="10495" width="4" style="14" customWidth="1"/>
    <col min="10496" max="10744" width="9.140625" style="14"/>
    <col min="10745" max="10745" width="7.42578125" style="14" customWidth="1"/>
    <col min="10746" max="10746" width="52.5703125" style="14" customWidth="1"/>
    <col min="10747" max="10747" width="15.7109375" style="14" customWidth="1"/>
    <col min="10748" max="10748" width="12.5703125" style="14" customWidth="1"/>
    <col min="10749" max="10749" width="7.42578125" style="14" customWidth="1"/>
    <col min="10750" max="10750" width="0" style="14" hidden="1" customWidth="1"/>
    <col min="10751" max="10751" width="4" style="14" customWidth="1"/>
    <col min="10752" max="11000" width="9.140625" style="14"/>
    <col min="11001" max="11001" width="7.42578125" style="14" customWidth="1"/>
    <col min="11002" max="11002" width="52.5703125" style="14" customWidth="1"/>
    <col min="11003" max="11003" width="15.7109375" style="14" customWidth="1"/>
    <col min="11004" max="11004" width="12.5703125" style="14" customWidth="1"/>
    <col min="11005" max="11005" width="7.42578125" style="14" customWidth="1"/>
    <col min="11006" max="11006" width="0" style="14" hidden="1" customWidth="1"/>
    <col min="11007" max="11007" width="4" style="14" customWidth="1"/>
    <col min="11008" max="11256" width="9.140625" style="14"/>
    <col min="11257" max="11257" width="7.42578125" style="14" customWidth="1"/>
    <col min="11258" max="11258" width="52.5703125" style="14" customWidth="1"/>
    <col min="11259" max="11259" width="15.7109375" style="14" customWidth="1"/>
    <col min="11260" max="11260" width="12.5703125" style="14" customWidth="1"/>
    <col min="11261" max="11261" width="7.42578125" style="14" customWidth="1"/>
    <col min="11262" max="11262" width="0" style="14" hidden="1" customWidth="1"/>
    <col min="11263" max="11263" width="4" style="14" customWidth="1"/>
    <col min="11264" max="11512" width="9.140625" style="14"/>
    <col min="11513" max="11513" width="7.42578125" style="14" customWidth="1"/>
    <col min="11514" max="11514" width="52.5703125" style="14" customWidth="1"/>
    <col min="11515" max="11515" width="15.7109375" style="14" customWidth="1"/>
    <col min="11516" max="11516" width="12.5703125" style="14" customWidth="1"/>
    <col min="11517" max="11517" width="7.42578125" style="14" customWidth="1"/>
    <col min="11518" max="11518" width="0" style="14" hidden="1" customWidth="1"/>
    <col min="11519" max="11519" width="4" style="14" customWidth="1"/>
    <col min="11520" max="11768" width="9.140625" style="14"/>
    <col min="11769" max="11769" width="7.42578125" style="14" customWidth="1"/>
    <col min="11770" max="11770" width="52.5703125" style="14" customWidth="1"/>
    <col min="11771" max="11771" width="15.7109375" style="14" customWidth="1"/>
    <col min="11772" max="11772" width="12.5703125" style="14" customWidth="1"/>
    <col min="11773" max="11773" width="7.42578125" style="14" customWidth="1"/>
    <col min="11774" max="11774" width="0" style="14" hidden="1" customWidth="1"/>
    <col min="11775" max="11775" width="4" style="14" customWidth="1"/>
    <col min="11776" max="12024" width="9.140625" style="14"/>
    <col min="12025" max="12025" width="7.42578125" style="14" customWidth="1"/>
    <col min="12026" max="12026" width="52.5703125" style="14" customWidth="1"/>
    <col min="12027" max="12027" width="15.7109375" style="14" customWidth="1"/>
    <col min="12028" max="12028" width="12.5703125" style="14" customWidth="1"/>
    <col min="12029" max="12029" width="7.42578125" style="14" customWidth="1"/>
    <col min="12030" max="12030" width="0" style="14" hidden="1" customWidth="1"/>
    <col min="12031" max="12031" width="4" style="14" customWidth="1"/>
    <col min="12032" max="12280" width="9.140625" style="14"/>
    <col min="12281" max="12281" width="7.42578125" style="14" customWidth="1"/>
    <col min="12282" max="12282" width="52.5703125" style="14" customWidth="1"/>
    <col min="12283" max="12283" width="15.7109375" style="14" customWidth="1"/>
    <col min="12284" max="12284" width="12.5703125" style="14" customWidth="1"/>
    <col min="12285" max="12285" width="7.42578125" style="14" customWidth="1"/>
    <col min="12286" max="12286" width="0" style="14" hidden="1" customWidth="1"/>
    <col min="12287" max="12287" width="4" style="14" customWidth="1"/>
    <col min="12288" max="12536" width="9.140625" style="14"/>
    <col min="12537" max="12537" width="7.42578125" style="14" customWidth="1"/>
    <col min="12538" max="12538" width="52.5703125" style="14" customWidth="1"/>
    <col min="12539" max="12539" width="15.7109375" style="14" customWidth="1"/>
    <col min="12540" max="12540" width="12.5703125" style="14" customWidth="1"/>
    <col min="12541" max="12541" width="7.42578125" style="14" customWidth="1"/>
    <col min="12542" max="12542" width="0" style="14" hidden="1" customWidth="1"/>
    <col min="12543" max="12543" width="4" style="14" customWidth="1"/>
    <col min="12544" max="12792" width="9.140625" style="14"/>
    <col min="12793" max="12793" width="7.42578125" style="14" customWidth="1"/>
    <col min="12794" max="12794" width="52.5703125" style="14" customWidth="1"/>
    <col min="12795" max="12795" width="15.7109375" style="14" customWidth="1"/>
    <col min="12796" max="12796" width="12.5703125" style="14" customWidth="1"/>
    <col min="12797" max="12797" width="7.42578125" style="14" customWidth="1"/>
    <col min="12798" max="12798" width="0" style="14" hidden="1" customWidth="1"/>
    <col min="12799" max="12799" width="4" style="14" customWidth="1"/>
    <col min="12800" max="13048" width="9.140625" style="14"/>
    <col min="13049" max="13049" width="7.42578125" style="14" customWidth="1"/>
    <col min="13050" max="13050" width="52.5703125" style="14" customWidth="1"/>
    <col min="13051" max="13051" width="15.7109375" style="14" customWidth="1"/>
    <col min="13052" max="13052" width="12.5703125" style="14" customWidth="1"/>
    <col min="13053" max="13053" width="7.42578125" style="14" customWidth="1"/>
    <col min="13054" max="13054" width="0" style="14" hidden="1" customWidth="1"/>
    <col min="13055" max="13055" width="4" style="14" customWidth="1"/>
    <col min="13056" max="13304" width="9.140625" style="14"/>
    <col min="13305" max="13305" width="7.42578125" style="14" customWidth="1"/>
    <col min="13306" max="13306" width="52.5703125" style="14" customWidth="1"/>
    <col min="13307" max="13307" width="15.7109375" style="14" customWidth="1"/>
    <col min="13308" max="13308" width="12.5703125" style="14" customWidth="1"/>
    <col min="13309" max="13309" width="7.42578125" style="14" customWidth="1"/>
    <col min="13310" max="13310" width="0" style="14" hidden="1" customWidth="1"/>
    <col min="13311" max="13311" width="4" style="14" customWidth="1"/>
    <col min="13312" max="13560" width="9.140625" style="14"/>
    <col min="13561" max="13561" width="7.42578125" style="14" customWidth="1"/>
    <col min="13562" max="13562" width="52.5703125" style="14" customWidth="1"/>
    <col min="13563" max="13563" width="15.7109375" style="14" customWidth="1"/>
    <col min="13564" max="13564" width="12.5703125" style="14" customWidth="1"/>
    <col min="13565" max="13565" width="7.42578125" style="14" customWidth="1"/>
    <col min="13566" max="13566" width="0" style="14" hidden="1" customWidth="1"/>
    <col min="13567" max="13567" width="4" style="14" customWidth="1"/>
    <col min="13568" max="13816" width="9.140625" style="14"/>
    <col min="13817" max="13817" width="7.42578125" style="14" customWidth="1"/>
    <col min="13818" max="13818" width="52.5703125" style="14" customWidth="1"/>
    <col min="13819" max="13819" width="15.7109375" style="14" customWidth="1"/>
    <col min="13820" max="13820" width="12.5703125" style="14" customWidth="1"/>
    <col min="13821" max="13821" width="7.42578125" style="14" customWidth="1"/>
    <col min="13822" max="13822" width="0" style="14" hidden="1" customWidth="1"/>
    <col min="13823" max="13823" width="4" style="14" customWidth="1"/>
    <col min="13824" max="14072" width="9.140625" style="14"/>
    <col min="14073" max="14073" width="7.42578125" style="14" customWidth="1"/>
    <col min="14074" max="14074" width="52.5703125" style="14" customWidth="1"/>
    <col min="14075" max="14075" width="15.7109375" style="14" customWidth="1"/>
    <col min="14076" max="14076" width="12.5703125" style="14" customWidth="1"/>
    <col min="14077" max="14077" width="7.42578125" style="14" customWidth="1"/>
    <col min="14078" max="14078" width="0" style="14" hidden="1" customWidth="1"/>
    <col min="14079" max="14079" width="4" style="14" customWidth="1"/>
    <col min="14080" max="14328" width="9.140625" style="14"/>
    <col min="14329" max="14329" width="7.42578125" style="14" customWidth="1"/>
    <col min="14330" max="14330" width="52.5703125" style="14" customWidth="1"/>
    <col min="14331" max="14331" width="15.7109375" style="14" customWidth="1"/>
    <col min="14332" max="14332" width="12.5703125" style="14" customWidth="1"/>
    <col min="14333" max="14333" width="7.42578125" style="14" customWidth="1"/>
    <col min="14334" max="14334" width="0" style="14" hidden="1" customWidth="1"/>
    <col min="14335" max="14335" width="4" style="14" customWidth="1"/>
    <col min="14336" max="14584" width="9.140625" style="14"/>
    <col min="14585" max="14585" width="7.42578125" style="14" customWidth="1"/>
    <col min="14586" max="14586" width="52.5703125" style="14" customWidth="1"/>
    <col min="14587" max="14587" width="15.7109375" style="14" customWidth="1"/>
    <col min="14588" max="14588" width="12.5703125" style="14" customWidth="1"/>
    <col min="14589" max="14589" width="7.42578125" style="14" customWidth="1"/>
    <col min="14590" max="14590" width="0" style="14" hidden="1" customWidth="1"/>
    <col min="14591" max="14591" width="4" style="14" customWidth="1"/>
    <col min="14592" max="14840" width="9.140625" style="14"/>
    <col min="14841" max="14841" width="7.42578125" style="14" customWidth="1"/>
    <col min="14842" max="14842" width="52.5703125" style="14" customWidth="1"/>
    <col min="14843" max="14843" width="15.7109375" style="14" customWidth="1"/>
    <col min="14844" max="14844" width="12.5703125" style="14" customWidth="1"/>
    <col min="14845" max="14845" width="7.42578125" style="14" customWidth="1"/>
    <col min="14846" max="14846" width="0" style="14" hidden="1" customWidth="1"/>
    <col min="14847" max="14847" width="4" style="14" customWidth="1"/>
    <col min="14848" max="15096" width="9.140625" style="14"/>
    <col min="15097" max="15097" width="7.42578125" style="14" customWidth="1"/>
    <col min="15098" max="15098" width="52.5703125" style="14" customWidth="1"/>
    <col min="15099" max="15099" width="15.7109375" style="14" customWidth="1"/>
    <col min="15100" max="15100" width="12.5703125" style="14" customWidth="1"/>
    <col min="15101" max="15101" width="7.42578125" style="14" customWidth="1"/>
    <col min="15102" max="15102" width="0" style="14" hidden="1" customWidth="1"/>
    <col min="15103" max="15103" width="4" style="14" customWidth="1"/>
    <col min="15104" max="15352" width="9.140625" style="14"/>
    <col min="15353" max="15353" width="7.42578125" style="14" customWidth="1"/>
    <col min="15354" max="15354" width="52.5703125" style="14" customWidth="1"/>
    <col min="15355" max="15355" width="15.7109375" style="14" customWidth="1"/>
    <col min="15356" max="15356" width="12.5703125" style="14" customWidth="1"/>
    <col min="15357" max="15357" width="7.42578125" style="14" customWidth="1"/>
    <col min="15358" max="15358" width="0" style="14" hidden="1" customWidth="1"/>
    <col min="15359" max="15359" width="4" style="14" customWidth="1"/>
    <col min="15360" max="15608" width="9.140625" style="14"/>
    <col min="15609" max="15609" width="7.42578125" style="14" customWidth="1"/>
    <col min="15610" max="15610" width="52.5703125" style="14" customWidth="1"/>
    <col min="15611" max="15611" width="15.7109375" style="14" customWidth="1"/>
    <col min="15612" max="15612" width="12.5703125" style="14" customWidth="1"/>
    <col min="15613" max="15613" width="7.42578125" style="14" customWidth="1"/>
    <col min="15614" max="15614" width="0" style="14" hidden="1" customWidth="1"/>
    <col min="15615" max="15615" width="4" style="14" customWidth="1"/>
    <col min="15616" max="15864" width="9.140625" style="14"/>
    <col min="15865" max="15865" width="7.42578125" style="14" customWidth="1"/>
    <col min="15866" max="15866" width="52.5703125" style="14" customWidth="1"/>
    <col min="15867" max="15867" width="15.7109375" style="14" customWidth="1"/>
    <col min="15868" max="15868" width="12.5703125" style="14" customWidth="1"/>
    <col min="15869" max="15869" width="7.42578125" style="14" customWidth="1"/>
    <col min="15870" max="15870" width="0" style="14" hidden="1" customWidth="1"/>
    <col min="15871" max="15871" width="4" style="14" customWidth="1"/>
    <col min="15872" max="16120" width="9.140625" style="14"/>
    <col min="16121" max="16121" width="7.42578125" style="14" customWidth="1"/>
    <col min="16122" max="16122" width="52.5703125" style="14" customWidth="1"/>
    <col min="16123" max="16123" width="15.7109375" style="14" customWidth="1"/>
    <col min="16124" max="16124" width="12.5703125" style="14" customWidth="1"/>
    <col min="16125" max="16125" width="7.42578125" style="14" customWidth="1"/>
    <col min="16126" max="16126" width="0" style="14" hidden="1" customWidth="1"/>
    <col min="16127" max="16127" width="4" style="14" customWidth="1"/>
    <col min="16128" max="16373" width="9.140625" style="14"/>
    <col min="16374" max="16382" width="9.140625" style="14" customWidth="1"/>
    <col min="16383" max="16384" width="9.140625" style="14"/>
  </cols>
  <sheetData>
    <row r="1" spans="1:5" ht="17.100000000000001" customHeight="1">
      <c r="B1" s="178"/>
      <c r="C1" s="178" t="s">
        <v>77</v>
      </c>
      <c r="D1" s="178" t="s">
        <v>76</v>
      </c>
      <c r="E1" s="178"/>
    </row>
    <row r="2" spans="1:5" ht="17.100000000000001" customHeight="1">
      <c r="A2" s="179" t="s">
        <v>264</v>
      </c>
      <c r="B2" s="167"/>
      <c r="C2" s="167"/>
      <c r="D2" s="167"/>
      <c r="E2" s="167"/>
    </row>
    <row r="3" spans="1:5" ht="42.75" customHeight="1">
      <c r="A3" s="39" t="s">
        <v>94</v>
      </c>
      <c r="B3" s="49" t="s">
        <v>265</v>
      </c>
      <c r="C3" s="58" t="s">
        <v>340</v>
      </c>
      <c r="D3" s="58" t="s">
        <v>448</v>
      </c>
      <c r="E3" s="105" t="s">
        <v>338</v>
      </c>
    </row>
    <row r="4" spans="1:5" ht="15" customHeight="1">
      <c r="A4" s="48">
        <v>1</v>
      </c>
      <c r="B4" s="48">
        <v>2</v>
      </c>
      <c r="C4" s="38">
        <v>3</v>
      </c>
      <c r="D4" s="72">
        <v>4</v>
      </c>
      <c r="E4" s="111">
        <v>5</v>
      </c>
    </row>
    <row r="5" spans="1:5" ht="30.75" customHeight="1">
      <c r="A5" s="39"/>
      <c r="B5" s="39" t="s">
        <v>335</v>
      </c>
      <c r="C5" s="85">
        <f>C6</f>
        <v>4350174</v>
      </c>
      <c r="D5" s="85">
        <f>D6</f>
        <v>2264762.85</v>
      </c>
      <c r="E5" s="109">
        <f>D5/C5*100</f>
        <v>52.061431335850017</v>
      </c>
    </row>
    <row r="6" spans="1:5" ht="15" customHeight="1">
      <c r="A6" s="37"/>
      <c r="B6" s="37" t="s">
        <v>140</v>
      </c>
      <c r="C6" s="86">
        <f>SUM(C7:C12)</f>
        <v>4350174</v>
      </c>
      <c r="D6" s="86">
        <f>SUM(D7:D12)</f>
        <v>2264762.85</v>
      </c>
      <c r="E6" s="86">
        <f t="shared" ref="E6:E87" si="0">D6/C6*100</f>
        <v>52.061431335850017</v>
      </c>
    </row>
    <row r="7" spans="1:5" ht="15" customHeight="1">
      <c r="A7" s="41">
        <v>3111</v>
      </c>
      <c r="B7" s="40" t="s">
        <v>238</v>
      </c>
      <c r="C7" s="67">
        <v>3607130</v>
      </c>
      <c r="D7" s="67">
        <v>1876519.85</v>
      </c>
      <c r="E7" s="67">
        <f t="shared" si="0"/>
        <v>52.022517902044008</v>
      </c>
    </row>
    <row r="8" spans="1:5" ht="15" customHeight="1">
      <c r="A8" s="41">
        <v>3121</v>
      </c>
      <c r="B8" s="40" t="s">
        <v>162</v>
      </c>
      <c r="C8" s="67">
        <v>93298</v>
      </c>
      <c r="D8" s="67">
        <v>48299.75</v>
      </c>
      <c r="E8" s="67">
        <f t="shared" si="0"/>
        <v>51.769330532272932</v>
      </c>
    </row>
    <row r="9" spans="1:5" ht="15" customHeight="1">
      <c r="A9" s="41">
        <v>3132</v>
      </c>
      <c r="B9" s="40" t="s">
        <v>164</v>
      </c>
      <c r="C9" s="67">
        <v>588055</v>
      </c>
      <c r="D9" s="67">
        <v>306344.15000000002</v>
      </c>
      <c r="E9" s="67">
        <f t="shared" si="0"/>
        <v>52.094472455807704</v>
      </c>
    </row>
    <row r="10" spans="1:5" ht="15" customHeight="1">
      <c r="A10" s="41">
        <v>3212</v>
      </c>
      <c r="B10" s="40" t="s">
        <v>168</v>
      </c>
      <c r="C10" s="67">
        <v>47432</v>
      </c>
      <c r="D10" s="67">
        <v>26296.240000000002</v>
      </c>
      <c r="E10" s="67">
        <f t="shared" si="0"/>
        <v>55.439871816495199</v>
      </c>
    </row>
    <row r="11" spans="1:5" ht="15" customHeight="1">
      <c r="A11" s="41">
        <v>3236</v>
      </c>
      <c r="B11" s="40" t="s">
        <v>183</v>
      </c>
      <c r="C11" s="67">
        <v>8860</v>
      </c>
      <c r="D11" s="67">
        <v>3888.86</v>
      </c>
      <c r="E11" s="67">
        <f t="shared" si="0"/>
        <v>43.892325056433414</v>
      </c>
    </row>
    <row r="12" spans="1:5" ht="15" customHeight="1">
      <c r="A12" s="41">
        <v>3295</v>
      </c>
      <c r="B12" s="40" t="s">
        <v>192</v>
      </c>
      <c r="C12" s="67">
        <v>5399</v>
      </c>
      <c r="D12" s="67">
        <v>3414</v>
      </c>
      <c r="E12" s="67">
        <f t="shared" si="0"/>
        <v>63.233932209668453</v>
      </c>
    </row>
    <row r="13" spans="1:5" ht="15" hidden="1" customHeight="1">
      <c r="A13" s="39"/>
      <c r="B13" s="39" t="s">
        <v>442</v>
      </c>
      <c r="C13" s="87">
        <f>C14</f>
        <v>0</v>
      </c>
      <c r="D13" s="87">
        <f>D14</f>
        <v>0</v>
      </c>
      <c r="E13" s="109" t="e">
        <f t="shared" ref="E13:E22" si="1">D13/C13*100</f>
        <v>#DIV/0!</v>
      </c>
    </row>
    <row r="14" spans="1:5" ht="15" hidden="1" customHeight="1">
      <c r="A14" s="37"/>
      <c r="B14" s="37" t="s">
        <v>33</v>
      </c>
      <c r="C14" s="86">
        <f>SUM(C15:C22)</f>
        <v>0</v>
      </c>
      <c r="D14" s="86">
        <f>SUM(D15:D22)</f>
        <v>0</v>
      </c>
      <c r="E14" s="86" t="e">
        <f t="shared" si="1"/>
        <v>#DIV/0!</v>
      </c>
    </row>
    <row r="15" spans="1:5" ht="15" hidden="1" customHeight="1">
      <c r="A15" s="41">
        <v>3111</v>
      </c>
      <c r="B15" s="40" t="s">
        <v>238</v>
      </c>
      <c r="C15" s="67">
        <v>0</v>
      </c>
      <c r="D15" s="67"/>
      <c r="E15" s="67" t="e">
        <f t="shared" si="1"/>
        <v>#DIV/0!</v>
      </c>
    </row>
    <row r="16" spans="1:5" ht="15" hidden="1" customHeight="1">
      <c r="A16" s="41">
        <v>3121</v>
      </c>
      <c r="B16" s="40" t="s">
        <v>162</v>
      </c>
      <c r="C16" s="67">
        <v>0</v>
      </c>
      <c r="D16" s="67"/>
      <c r="E16" s="67" t="e">
        <f t="shared" si="1"/>
        <v>#DIV/0!</v>
      </c>
    </row>
    <row r="17" spans="1:5" ht="15" hidden="1" customHeight="1">
      <c r="A17" s="41">
        <v>3132</v>
      </c>
      <c r="B17" s="40" t="s">
        <v>164</v>
      </c>
      <c r="C17" s="67">
        <v>0</v>
      </c>
      <c r="D17" s="67"/>
      <c r="E17" s="67" t="e">
        <f t="shared" si="1"/>
        <v>#DIV/0!</v>
      </c>
    </row>
    <row r="18" spans="1:5" ht="15" hidden="1" customHeight="1">
      <c r="A18" s="41">
        <v>3211</v>
      </c>
      <c r="B18" s="40" t="s">
        <v>167</v>
      </c>
      <c r="C18" s="67">
        <v>0</v>
      </c>
      <c r="D18" s="67"/>
      <c r="E18" s="67" t="e">
        <f t="shared" si="1"/>
        <v>#DIV/0!</v>
      </c>
    </row>
    <row r="19" spans="1:5" ht="15" hidden="1" customHeight="1">
      <c r="A19" s="41">
        <v>3212</v>
      </c>
      <c r="B19" s="40" t="s">
        <v>168</v>
      </c>
      <c r="C19" s="67">
        <v>0</v>
      </c>
      <c r="D19" s="67"/>
      <c r="E19" s="67" t="e">
        <f t="shared" si="1"/>
        <v>#DIV/0!</v>
      </c>
    </row>
    <row r="20" spans="1:5" ht="15" hidden="1" customHeight="1">
      <c r="A20" s="41">
        <v>3213</v>
      </c>
      <c r="B20" s="40" t="s">
        <v>169</v>
      </c>
      <c r="C20" s="67">
        <v>0</v>
      </c>
      <c r="D20" s="67"/>
      <c r="E20" s="67" t="e">
        <f t="shared" si="1"/>
        <v>#DIV/0!</v>
      </c>
    </row>
    <row r="21" spans="1:5" ht="15" hidden="1" customHeight="1">
      <c r="A21" s="41">
        <v>3241</v>
      </c>
      <c r="B21" s="40" t="s">
        <v>187</v>
      </c>
      <c r="C21" s="67">
        <v>0</v>
      </c>
      <c r="D21" s="67"/>
      <c r="E21" s="67" t="e">
        <f t="shared" si="1"/>
        <v>#DIV/0!</v>
      </c>
    </row>
    <row r="22" spans="1:5" ht="15" hidden="1" customHeight="1">
      <c r="A22" s="41">
        <v>3293</v>
      </c>
      <c r="B22" s="40" t="s">
        <v>190</v>
      </c>
      <c r="C22" s="67">
        <v>0</v>
      </c>
      <c r="D22" s="67"/>
      <c r="E22" s="67" t="e">
        <f t="shared" si="1"/>
        <v>#DIV/0!</v>
      </c>
    </row>
    <row r="23" spans="1:5" ht="15" hidden="1" customHeight="1">
      <c r="A23" s="39"/>
      <c r="B23" s="39" t="s">
        <v>339</v>
      </c>
      <c r="C23" s="87">
        <f>C24</f>
        <v>0</v>
      </c>
      <c r="D23" s="87">
        <f>D24</f>
        <v>0</v>
      </c>
      <c r="E23" s="109" t="e">
        <f t="shared" si="0"/>
        <v>#DIV/0!</v>
      </c>
    </row>
    <row r="24" spans="1:5" ht="15" hidden="1" customHeight="1">
      <c r="A24" s="37"/>
      <c r="B24" s="37" t="s">
        <v>140</v>
      </c>
      <c r="C24" s="86">
        <f>SUM(C25:C28)</f>
        <v>0</v>
      </c>
      <c r="D24" s="86">
        <f>SUM(D25:D29)</f>
        <v>0</v>
      </c>
      <c r="E24" s="86" t="e">
        <f t="shared" si="0"/>
        <v>#DIV/0!</v>
      </c>
    </row>
    <row r="25" spans="1:5" ht="15" hidden="1" customHeight="1">
      <c r="A25" s="41">
        <v>3111</v>
      </c>
      <c r="B25" s="40" t="s">
        <v>238</v>
      </c>
      <c r="C25" s="67"/>
      <c r="D25" s="67"/>
      <c r="E25" s="67" t="e">
        <f t="shared" si="0"/>
        <v>#DIV/0!</v>
      </c>
    </row>
    <row r="26" spans="1:5" ht="15" hidden="1" customHeight="1">
      <c r="A26" s="41">
        <v>3132</v>
      </c>
      <c r="B26" s="40" t="s">
        <v>164</v>
      </c>
      <c r="C26" s="67"/>
      <c r="D26" s="67"/>
      <c r="E26" s="67" t="e">
        <f t="shared" si="0"/>
        <v>#DIV/0!</v>
      </c>
    </row>
    <row r="27" spans="1:5" ht="15" hidden="1" customHeight="1">
      <c r="A27" s="41">
        <v>3295</v>
      </c>
      <c r="B27" s="40" t="s">
        <v>192</v>
      </c>
      <c r="C27" s="67"/>
      <c r="D27" s="67"/>
      <c r="E27" s="67" t="e">
        <f t="shared" si="0"/>
        <v>#DIV/0!</v>
      </c>
    </row>
    <row r="28" spans="1:5" ht="15" hidden="1" customHeight="1">
      <c r="A28" s="41">
        <v>3296</v>
      </c>
      <c r="B28" s="40" t="s">
        <v>193</v>
      </c>
      <c r="C28" s="67"/>
      <c r="D28" s="67"/>
      <c r="E28" s="67" t="e">
        <f t="shared" si="0"/>
        <v>#DIV/0!</v>
      </c>
    </row>
    <row r="29" spans="1:5" ht="15" hidden="1" customHeight="1">
      <c r="A29" s="41">
        <v>3433</v>
      </c>
      <c r="B29" s="40" t="s">
        <v>198</v>
      </c>
      <c r="C29" s="67"/>
      <c r="D29" s="67"/>
      <c r="E29" s="67" t="e">
        <f t="shared" si="0"/>
        <v>#DIV/0!</v>
      </c>
    </row>
    <row r="30" spans="1:5" ht="32.25" customHeight="1">
      <c r="A30" s="39"/>
      <c r="B30" s="39" t="s">
        <v>69</v>
      </c>
      <c r="C30" s="87">
        <f>C31</f>
        <v>279733</v>
      </c>
      <c r="D30" s="87">
        <f>D31</f>
        <v>158978.33999999997</v>
      </c>
      <c r="E30" s="109">
        <f t="shared" si="0"/>
        <v>56.832172106973424</v>
      </c>
    </row>
    <row r="31" spans="1:5" ht="15" customHeight="1">
      <c r="A31" s="37"/>
      <c r="B31" s="37" t="s">
        <v>140</v>
      </c>
      <c r="C31" s="86">
        <f>SUM(C32:C59)</f>
        <v>279733</v>
      </c>
      <c r="D31" s="86">
        <f>SUM(D32:D59)</f>
        <v>158978.33999999997</v>
      </c>
      <c r="E31" s="86">
        <f t="shared" si="0"/>
        <v>56.832172106973424</v>
      </c>
    </row>
    <row r="32" spans="1:5" ht="15" hidden="1" customHeight="1">
      <c r="A32" s="41">
        <v>3211</v>
      </c>
      <c r="B32" s="40" t="s">
        <v>167</v>
      </c>
      <c r="C32" s="67">
        <v>0</v>
      </c>
      <c r="D32" s="67">
        <v>0</v>
      </c>
      <c r="E32" s="67" t="e">
        <f t="shared" si="0"/>
        <v>#DIV/0!</v>
      </c>
    </row>
    <row r="33" spans="1:5" ht="15" customHeight="1">
      <c r="A33" s="41">
        <v>3213</v>
      </c>
      <c r="B33" s="40" t="s">
        <v>169</v>
      </c>
      <c r="C33" s="67">
        <v>3000</v>
      </c>
      <c r="D33" s="67">
        <v>950</v>
      </c>
      <c r="E33" s="67">
        <f t="shared" si="0"/>
        <v>31.666666666666664</v>
      </c>
    </row>
    <row r="34" spans="1:5" ht="15" customHeight="1">
      <c r="A34" s="41">
        <v>3221</v>
      </c>
      <c r="B34" s="40" t="s">
        <v>172</v>
      </c>
      <c r="C34" s="67">
        <v>31000</v>
      </c>
      <c r="D34" s="67">
        <v>18518.96</v>
      </c>
      <c r="E34" s="67">
        <f t="shared" si="0"/>
        <v>59.738580645161285</v>
      </c>
    </row>
    <row r="35" spans="1:5" ht="15" customHeight="1">
      <c r="A35" s="41">
        <v>3223</v>
      </c>
      <c r="B35" s="40" t="s">
        <v>174</v>
      </c>
      <c r="C35" s="67">
        <v>41654</v>
      </c>
      <c r="D35" s="67">
        <v>29321.84</v>
      </c>
      <c r="E35" s="67">
        <f t="shared" si="0"/>
        <v>70.393815719978875</v>
      </c>
    </row>
    <row r="36" spans="1:5" ht="15" customHeight="1">
      <c r="A36" s="41">
        <v>3224</v>
      </c>
      <c r="B36" s="40" t="s">
        <v>175</v>
      </c>
      <c r="C36" s="67">
        <v>2500</v>
      </c>
      <c r="D36" s="67">
        <v>295.54000000000002</v>
      </c>
      <c r="E36" s="67">
        <f t="shared" si="0"/>
        <v>11.8216</v>
      </c>
    </row>
    <row r="37" spans="1:5" ht="15" customHeight="1">
      <c r="A37" s="41">
        <v>3225</v>
      </c>
      <c r="B37" s="40" t="s">
        <v>330</v>
      </c>
      <c r="C37" s="67">
        <v>1400</v>
      </c>
      <c r="D37" s="67">
        <v>418.4</v>
      </c>
      <c r="E37" s="67">
        <f t="shared" si="0"/>
        <v>29.885714285714283</v>
      </c>
    </row>
    <row r="38" spans="1:5" ht="15" hidden="1" customHeight="1">
      <c r="A38" s="41">
        <v>3227</v>
      </c>
      <c r="B38" s="40" t="s">
        <v>176</v>
      </c>
      <c r="C38" s="67">
        <v>0</v>
      </c>
      <c r="D38" s="67">
        <v>0</v>
      </c>
      <c r="E38" s="67" t="e">
        <f t="shared" si="0"/>
        <v>#DIV/0!</v>
      </c>
    </row>
    <row r="39" spans="1:5" ht="15" customHeight="1">
      <c r="A39" s="41">
        <v>3231</v>
      </c>
      <c r="B39" s="40" t="s">
        <v>178</v>
      </c>
      <c r="C39" s="67">
        <v>25168</v>
      </c>
      <c r="D39" s="67">
        <v>8494.2999999999993</v>
      </c>
      <c r="E39" s="67">
        <f t="shared" si="0"/>
        <v>33.750397329942786</v>
      </c>
    </row>
    <row r="40" spans="1:5" ht="15" customHeight="1">
      <c r="A40" s="41">
        <v>3232</v>
      </c>
      <c r="B40" s="40" t="s">
        <v>179</v>
      </c>
      <c r="C40" s="67">
        <v>16548</v>
      </c>
      <c r="D40" s="67">
        <v>9566.0400000000009</v>
      </c>
      <c r="E40" s="67">
        <f t="shared" si="0"/>
        <v>57.807831762146492</v>
      </c>
    </row>
    <row r="41" spans="1:5" ht="15" customHeight="1">
      <c r="A41" s="41">
        <v>3233</v>
      </c>
      <c r="B41" s="40" t="s">
        <v>180</v>
      </c>
      <c r="C41" s="67">
        <v>8000</v>
      </c>
      <c r="D41" s="67">
        <v>5500</v>
      </c>
      <c r="E41" s="67">
        <f t="shared" si="0"/>
        <v>68.75</v>
      </c>
    </row>
    <row r="42" spans="1:5" ht="15" customHeight="1">
      <c r="A42" s="41">
        <v>3234</v>
      </c>
      <c r="B42" s="40" t="s">
        <v>181</v>
      </c>
      <c r="C42" s="67">
        <v>20263</v>
      </c>
      <c r="D42" s="67">
        <v>9800.4500000000007</v>
      </c>
      <c r="E42" s="67">
        <f t="shared" si="0"/>
        <v>48.366234022602775</v>
      </c>
    </row>
    <row r="43" spans="1:5" ht="15" customHeight="1">
      <c r="A43" s="41">
        <v>3235</v>
      </c>
      <c r="B43" s="40" t="s">
        <v>182</v>
      </c>
      <c r="C43" s="67">
        <v>70700</v>
      </c>
      <c r="D43" s="67">
        <v>37023.040000000001</v>
      </c>
      <c r="E43" s="67">
        <f t="shared" si="0"/>
        <v>52.366393210749649</v>
      </c>
    </row>
    <row r="44" spans="1:5" ht="15" hidden="1" customHeight="1">
      <c r="A44" s="41">
        <v>3236</v>
      </c>
      <c r="B44" s="40" t="s">
        <v>183</v>
      </c>
      <c r="C44" s="67"/>
      <c r="D44" s="67"/>
      <c r="E44" s="67" t="e">
        <f t="shared" si="0"/>
        <v>#DIV/0!</v>
      </c>
    </row>
    <row r="45" spans="1:5" ht="15" customHeight="1">
      <c r="A45" s="41">
        <v>3237</v>
      </c>
      <c r="B45" s="40" t="s">
        <v>184</v>
      </c>
      <c r="C45" s="67">
        <v>25000</v>
      </c>
      <c r="D45" s="67">
        <v>18094.36</v>
      </c>
      <c r="E45" s="67">
        <f t="shared" si="0"/>
        <v>72.377440000000007</v>
      </c>
    </row>
    <row r="46" spans="1:5" ht="15" customHeight="1">
      <c r="A46" s="41">
        <v>3238</v>
      </c>
      <c r="B46" s="40" t="s">
        <v>185</v>
      </c>
      <c r="C46" s="67">
        <v>14000</v>
      </c>
      <c r="D46" s="67">
        <v>9345.17</v>
      </c>
      <c r="E46" s="67">
        <f t="shared" si="0"/>
        <v>66.751214285714283</v>
      </c>
    </row>
    <row r="47" spans="1:5" ht="15" customHeight="1">
      <c r="A47" s="41">
        <v>3239</v>
      </c>
      <c r="B47" s="40" t="s">
        <v>186</v>
      </c>
      <c r="C47" s="67">
        <v>2500</v>
      </c>
      <c r="D47" s="67">
        <v>743.58</v>
      </c>
      <c r="E47" s="67">
        <f t="shared" si="0"/>
        <v>29.743200000000002</v>
      </c>
    </row>
    <row r="48" spans="1:5" ht="15" customHeight="1">
      <c r="A48" s="41">
        <v>3292</v>
      </c>
      <c r="B48" s="40" t="s">
        <v>189</v>
      </c>
      <c r="C48" s="67">
        <v>6500</v>
      </c>
      <c r="D48" s="67">
        <v>508.8</v>
      </c>
      <c r="E48" s="67">
        <f t="shared" si="0"/>
        <v>7.8276923076923079</v>
      </c>
    </row>
    <row r="49" spans="1:5" ht="15" customHeight="1">
      <c r="A49" s="41">
        <v>3294</v>
      </c>
      <c r="B49" s="40" t="s">
        <v>191</v>
      </c>
      <c r="C49" s="67">
        <v>4000</v>
      </c>
      <c r="D49" s="67">
        <v>2241.88</v>
      </c>
      <c r="E49" s="67">
        <f t="shared" si="0"/>
        <v>56.047000000000004</v>
      </c>
    </row>
    <row r="50" spans="1:5" ht="15" hidden="1" customHeight="1">
      <c r="A50" s="41">
        <v>3295</v>
      </c>
      <c r="B50" s="40" t="s">
        <v>192</v>
      </c>
      <c r="C50" s="67"/>
      <c r="D50" s="67"/>
      <c r="E50" s="67" t="e">
        <f t="shared" si="0"/>
        <v>#DIV/0!</v>
      </c>
    </row>
    <row r="51" spans="1:5" ht="15" customHeight="1">
      <c r="A51" s="41">
        <v>3299</v>
      </c>
      <c r="B51" s="40" t="s">
        <v>266</v>
      </c>
      <c r="C51" s="67">
        <v>500</v>
      </c>
      <c r="D51" s="67">
        <v>276.38</v>
      </c>
      <c r="E51" s="67">
        <f t="shared" si="0"/>
        <v>55.276000000000003</v>
      </c>
    </row>
    <row r="52" spans="1:5" ht="15" customHeight="1">
      <c r="A52" s="41">
        <v>3431</v>
      </c>
      <c r="B52" s="40" t="s">
        <v>196</v>
      </c>
      <c r="C52" s="67">
        <v>2500</v>
      </c>
      <c r="D52" s="67">
        <v>1110.68</v>
      </c>
      <c r="E52" s="67">
        <f t="shared" si="0"/>
        <v>44.427199999999999</v>
      </c>
    </row>
    <row r="53" spans="1:5" ht="15" hidden="1" customHeight="1">
      <c r="A53" s="41">
        <v>3432</v>
      </c>
      <c r="B53" s="57" t="s">
        <v>197</v>
      </c>
      <c r="C53" s="67">
        <v>0</v>
      </c>
      <c r="D53" s="67">
        <v>0</v>
      </c>
      <c r="E53" s="67" t="e">
        <f t="shared" si="0"/>
        <v>#DIV/0!</v>
      </c>
    </row>
    <row r="54" spans="1:5" ht="15" customHeight="1">
      <c r="A54" s="41">
        <v>3433</v>
      </c>
      <c r="B54" s="40" t="s">
        <v>198</v>
      </c>
      <c r="C54" s="67">
        <v>0</v>
      </c>
      <c r="D54" s="67">
        <v>5</v>
      </c>
      <c r="E54" s="67" t="e">
        <f t="shared" si="0"/>
        <v>#DIV/0!</v>
      </c>
    </row>
    <row r="55" spans="1:5" ht="15" customHeight="1">
      <c r="A55" s="41">
        <v>3721</v>
      </c>
      <c r="B55" s="40" t="s">
        <v>267</v>
      </c>
      <c r="C55" s="67">
        <v>0</v>
      </c>
      <c r="D55" s="67">
        <v>270</v>
      </c>
      <c r="E55" s="67" t="e">
        <f t="shared" si="0"/>
        <v>#DIV/0!</v>
      </c>
    </row>
    <row r="56" spans="1:5" ht="15" customHeight="1">
      <c r="A56" s="41">
        <v>4221</v>
      </c>
      <c r="B56" s="40" t="s">
        <v>217</v>
      </c>
      <c r="C56" s="67">
        <v>4500</v>
      </c>
      <c r="D56" s="67">
        <v>0</v>
      </c>
      <c r="E56" s="67">
        <f t="shared" si="0"/>
        <v>0</v>
      </c>
    </row>
    <row r="57" spans="1:5" ht="15" hidden="1" customHeight="1">
      <c r="A57" s="41">
        <v>4222</v>
      </c>
      <c r="B57" s="40" t="s">
        <v>218</v>
      </c>
      <c r="C57" s="67">
        <v>0</v>
      </c>
      <c r="D57" s="67">
        <v>0</v>
      </c>
      <c r="E57" s="67" t="e">
        <f t="shared" si="0"/>
        <v>#DIV/0!</v>
      </c>
    </row>
    <row r="58" spans="1:5" ht="15" customHeight="1">
      <c r="A58" s="41">
        <v>4227</v>
      </c>
      <c r="B58" s="40" t="s">
        <v>222</v>
      </c>
      <c r="C58" s="67">
        <v>0</v>
      </c>
      <c r="D58" s="67">
        <v>4350.05</v>
      </c>
      <c r="E58" s="67" t="e">
        <f t="shared" si="0"/>
        <v>#DIV/0!</v>
      </c>
    </row>
    <row r="59" spans="1:5" ht="15" customHeight="1">
      <c r="A59" s="41">
        <v>4241</v>
      </c>
      <c r="B59" s="40" t="s">
        <v>226</v>
      </c>
      <c r="C59" s="67">
        <v>0</v>
      </c>
      <c r="D59" s="67">
        <v>2143.87</v>
      </c>
      <c r="E59" s="67" t="e">
        <f t="shared" si="0"/>
        <v>#DIV/0!</v>
      </c>
    </row>
    <row r="60" spans="1:5" ht="15" hidden="1" customHeight="1">
      <c r="A60" s="39"/>
      <c r="B60" s="39" t="s">
        <v>268</v>
      </c>
      <c r="C60" s="87">
        <f>C61+C80</f>
        <v>0</v>
      </c>
      <c r="D60" s="87">
        <f>D61+D80</f>
        <v>0</v>
      </c>
      <c r="E60" s="109" t="e">
        <f t="shared" si="0"/>
        <v>#DIV/0!</v>
      </c>
    </row>
    <row r="61" spans="1:5" ht="15" hidden="1" customHeight="1">
      <c r="A61" s="37"/>
      <c r="B61" s="37" t="s">
        <v>152</v>
      </c>
      <c r="C61" s="86">
        <f>SUM(C62:C78)</f>
        <v>0</v>
      </c>
      <c r="D61" s="86">
        <f>SUM(D62:D79)</f>
        <v>0</v>
      </c>
      <c r="E61" s="86" t="e">
        <f t="shared" si="0"/>
        <v>#DIV/0!</v>
      </c>
    </row>
    <row r="62" spans="1:5" ht="15" hidden="1" customHeight="1">
      <c r="A62" s="41">
        <v>3111</v>
      </c>
      <c r="B62" s="40" t="s">
        <v>238</v>
      </c>
      <c r="C62" s="67"/>
      <c r="D62" s="67"/>
      <c r="E62" s="67" t="e">
        <f t="shared" si="0"/>
        <v>#DIV/0!</v>
      </c>
    </row>
    <row r="63" spans="1:5" ht="15" hidden="1" customHeight="1">
      <c r="A63" s="41">
        <v>3121</v>
      </c>
      <c r="B63" s="40" t="s">
        <v>162</v>
      </c>
      <c r="C63" s="67"/>
      <c r="D63" s="67"/>
      <c r="E63" s="67" t="e">
        <f t="shared" si="0"/>
        <v>#DIV/0!</v>
      </c>
    </row>
    <row r="64" spans="1:5" ht="15" hidden="1" customHeight="1">
      <c r="A64" s="41">
        <v>3132</v>
      </c>
      <c r="B64" s="40" t="s">
        <v>164</v>
      </c>
      <c r="C64" s="67"/>
      <c r="D64" s="67"/>
      <c r="E64" s="67" t="e">
        <f t="shared" si="0"/>
        <v>#DIV/0!</v>
      </c>
    </row>
    <row r="65" spans="1:5" ht="15" hidden="1" customHeight="1">
      <c r="A65" s="41">
        <v>3211</v>
      </c>
      <c r="B65" s="40" t="s">
        <v>167</v>
      </c>
      <c r="C65" s="67"/>
      <c r="D65" s="67"/>
      <c r="E65" s="67" t="e">
        <f t="shared" si="0"/>
        <v>#DIV/0!</v>
      </c>
    </row>
    <row r="66" spans="1:5" ht="15" hidden="1" customHeight="1">
      <c r="A66" s="41">
        <v>3212</v>
      </c>
      <c r="B66" s="40" t="s">
        <v>168</v>
      </c>
      <c r="C66" s="67"/>
      <c r="D66" s="67"/>
      <c r="E66" s="67" t="e">
        <f t="shared" si="0"/>
        <v>#DIV/0!</v>
      </c>
    </row>
    <row r="67" spans="1:5" ht="15" hidden="1" customHeight="1">
      <c r="A67" s="41">
        <v>3213</v>
      </c>
      <c r="B67" s="40" t="s">
        <v>169</v>
      </c>
      <c r="C67" s="67"/>
      <c r="D67" s="67"/>
      <c r="E67" s="67" t="e">
        <f t="shared" si="0"/>
        <v>#DIV/0!</v>
      </c>
    </row>
    <row r="68" spans="1:5" ht="15" hidden="1" customHeight="1">
      <c r="A68" s="41">
        <v>3233</v>
      </c>
      <c r="B68" s="40" t="s">
        <v>180</v>
      </c>
      <c r="C68" s="67"/>
      <c r="D68" s="67"/>
      <c r="E68" s="67" t="e">
        <f t="shared" si="0"/>
        <v>#DIV/0!</v>
      </c>
    </row>
    <row r="69" spans="1:5" ht="15" hidden="1" customHeight="1">
      <c r="A69" s="41">
        <v>3234</v>
      </c>
      <c r="B69" s="40" t="s">
        <v>181</v>
      </c>
      <c r="C69" s="67"/>
      <c r="D69" s="67"/>
      <c r="E69" s="67" t="e">
        <f t="shared" si="0"/>
        <v>#DIV/0!</v>
      </c>
    </row>
    <row r="70" spans="1:5" ht="15" hidden="1" customHeight="1">
      <c r="A70" s="41">
        <v>3235</v>
      </c>
      <c r="B70" s="40" t="s">
        <v>182</v>
      </c>
      <c r="C70" s="67"/>
      <c r="D70" s="67"/>
      <c r="E70" s="67" t="e">
        <f t="shared" si="0"/>
        <v>#DIV/0!</v>
      </c>
    </row>
    <row r="71" spans="1:5" ht="15" hidden="1" customHeight="1">
      <c r="A71" s="41">
        <v>3237</v>
      </c>
      <c r="B71" s="40" t="s">
        <v>184</v>
      </c>
      <c r="C71" s="67"/>
      <c r="D71" s="67"/>
      <c r="E71" s="67" t="e">
        <f t="shared" si="0"/>
        <v>#DIV/0!</v>
      </c>
    </row>
    <row r="72" spans="1:5" ht="15" hidden="1" customHeight="1">
      <c r="A72" s="41">
        <v>3238</v>
      </c>
      <c r="B72" s="40" t="s">
        <v>185</v>
      </c>
      <c r="C72" s="67"/>
      <c r="D72" s="67"/>
      <c r="E72" s="67" t="e">
        <f t="shared" si="0"/>
        <v>#DIV/0!</v>
      </c>
    </row>
    <row r="73" spans="1:5" ht="15" hidden="1" customHeight="1">
      <c r="A73" s="41">
        <v>3239</v>
      </c>
      <c r="B73" s="40" t="s">
        <v>186</v>
      </c>
      <c r="C73" s="67"/>
      <c r="D73" s="67"/>
      <c r="E73" s="67" t="e">
        <f t="shared" si="0"/>
        <v>#DIV/0!</v>
      </c>
    </row>
    <row r="74" spans="1:5" ht="15" hidden="1" customHeight="1">
      <c r="A74" s="41">
        <v>3241</v>
      </c>
      <c r="B74" s="40" t="s">
        <v>187</v>
      </c>
      <c r="C74" s="67"/>
      <c r="D74" s="67"/>
      <c r="E74" s="67" t="e">
        <f t="shared" si="0"/>
        <v>#DIV/0!</v>
      </c>
    </row>
    <row r="75" spans="1:5" ht="15" hidden="1" customHeight="1">
      <c r="A75" s="41">
        <v>3293</v>
      </c>
      <c r="B75" s="40" t="s">
        <v>190</v>
      </c>
      <c r="C75" s="67"/>
      <c r="D75" s="67"/>
      <c r="E75" s="67" t="e">
        <f t="shared" si="0"/>
        <v>#DIV/0!</v>
      </c>
    </row>
    <row r="76" spans="1:5" ht="15" hidden="1" customHeight="1">
      <c r="A76" s="41">
        <v>3299</v>
      </c>
      <c r="B76" s="40" t="s">
        <v>188</v>
      </c>
      <c r="C76" s="67"/>
      <c r="D76" s="67"/>
      <c r="E76" s="67" t="e">
        <f t="shared" si="0"/>
        <v>#DIV/0!</v>
      </c>
    </row>
    <row r="77" spans="1:5" ht="15" hidden="1" customHeight="1">
      <c r="A77" s="41">
        <v>3431</v>
      </c>
      <c r="B77" s="40" t="s">
        <v>196</v>
      </c>
      <c r="C77" s="67"/>
      <c r="D77" s="67"/>
      <c r="E77" s="67" t="e">
        <f t="shared" si="0"/>
        <v>#DIV/0!</v>
      </c>
    </row>
    <row r="78" spans="1:5" ht="15" hidden="1" customHeight="1">
      <c r="A78" s="41">
        <v>3432</v>
      </c>
      <c r="B78" s="40" t="s">
        <v>197</v>
      </c>
      <c r="C78" s="67"/>
      <c r="D78" s="67"/>
      <c r="E78" s="67" t="e">
        <f t="shared" si="0"/>
        <v>#DIV/0!</v>
      </c>
    </row>
    <row r="79" spans="1:5" ht="15" hidden="1" customHeight="1">
      <c r="A79" s="41">
        <v>3722</v>
      </c>
      <c r="B79" s="40" t="s">
        <v>267</v>
      </c>
      <c r="C79" s="67"/>
      <c r="D79" s="67"/>
      <c r="E79" s="67" t="e">
        <f t="shared" si="0"/>
        <v>#DIV/0!</v>
      </c>
    </row>
    <row r="80" spans="1:5" ht="15" hidden="1" customHeight="1">
      <c r="A80" s="37"/>
      <c r="B80" s="37" t="s">
        <v>142</v>
      </c>
      <c r="C80" s="86">
        <f>C83</f>
        <v>0</v>
      </c>
      <c r="D80" s="86">
        <f>SUM(D81:D91)</f>
        <v>0</v>
      </c>
      <c r="E80" s="86" t="e">
        <f t="shared" si="0"/>
        <v>#DIV/0!</v>
      </c>
    </row>
    <row r="81" spans="1:5" ht="15" hidden="1" customHeight="1">
      <c r="A81" s="41">
        <v>3111</v>
      </c>
      <c r="B81" s="40" t="s">
        <v>238</v>
      </c>
      <c r="C81" s="67"/>
      <c r="D81" s="67"/>
      <c r="E81" s="67" t="e">
        <f t="shared" si="0"/>
        <v>#DIV/0!</v>
      </c>
    </row>
    <row r="82" spans="1:5" ht="15" hidden="1" customHeight="1">
      <c r="A82" s="41">
        <v>3132</v>
      </c>
      <c r="B82" s="40" t="s">
        <v>164</v>
      </c>
      <c r="C82" s="67"/>
      <c r="D82" s="67"/>
      <c r="E82" s="67" t="e">
        <f t="shared" si="0"/>
        <v>#DIV/0!</v>
      </c>
    </row>
    <row r="83" spans="1:5" ht="15" hidden="1" customHeight="1">
      <c r="A83" s="41">
        <v>3211</v>
      </c>
      <c r="B83" s="40" t="s">
        <v>167</v>
      </c>
      <c r="C83" s="67"/>
      <c r="D83" s="67"/>
      <c r="E83" s="67" t="e">
        <f t="shared" si="0"/>
        <v>#DIV/0!</v>
      </c>
    </row>
    <row r="84" spans="1:5" ht="15" hidden="1" customHeight="1">
      <c r="A84" s="41">
        <v>3213</v>
      </c>
      <c r="B84" s="40" t="s">
        <v>169</v>
      </c>
      <c r="C84" s="67"/>
      <c r="D84" s="67"/>
      <c r="E84" s="67" t="e">
        <f t="shared" si="0"/>
        <v>#DIV/0!</v>
      </c>
    </row>
    <row r="85" spans="1:5" ht="15" hidden="1" customHeight="1">
      <c r="A85" s="41">
        <v>3231</v>
      </c>
      <c r="B85" s="40" t="s">
        <v>178</v>
      </c>
      <c r="C85" s="67"/>
      <c r="D85" s="67"/>
      <c r="E85" s="67" t="e">
        <f t="shared" si="0"/>
        <v>#DIV/0!</v>
      </c>
    </row>
    <row r="86" spans="1:5" ht="15" hidden="1" customHeight="1">
      <c r="A86" s="41">
        <v>3235</v>
      </c>
      <c r="B86" s="40" t="s">
        <v>182</v>
      </c>
      <c r="C86" s="67">
        <v>0</v>
      </c>
      <c r="D86" s="67"/>
      <c r="E86" s="67" t="e">
        <f t="shared" si="0"/>
        <v>#DIV/0!</v>
      </c>
    </row>
    <row r="87" spans="1:5" ht="15" hidden="1" customHeight="1">
      <c r="A87" s="41">
        <v>3237</v>
      </c>
      <c r="B87" s="40" t="s">
        <v>184</v>
      </c>
      <c r="C87" s="67">
        <v>0</v>
      </c>
      <c r="D87" s="67"/>
      <c r="E87" s="67" t="e">
        <f t="shared" si="0"/>
        <v>#DIV/0!</v>
      </c>
    </row>
    <row r="88" spans="1:5" ht="15" hidden="1" customHeight="1">
      <c r="A88" s="41">
        <v>3238</v>
      </c>
      <c r="B88" s="40" t="s">
        <v>185</v>
      </c>
      <c r="C88" s="67">
        <v>0</v>
      </c>
      <c r="D88" s="67"/>
      <c r="E88" s="67" t="e">
        <f t="shared" ref="E88:E172" si="2">D88/C88*100</f>
        <v>#DIV/0!</v>
      </c>
    </row>
    <row r="89" spans="1:5" ht="15" hidden="1" customHeight="1">
      <c r="A89" s="41">
        <v>3239</v>
      </c>
      <c r="B89" s="40" t="s">
        <v>186</v>
      </c>
      <c r="C89" s="67">
        <v>0</v>
      </c>
      <c r="D89" s="67"/>
      <c r="E89" s="67" t="e">
        <f t="shared" si="2"/>
        <v>#DIV/0!</v>
      </c>
    </row>
    <row r="90" spans="1:5" ht="15" hidden="1" customHeight="1">
      <c r="A90" s="41">
        <v>3293</v>
      </c>
      <c r="B90" s="40" t="s">
        <v>190</v>
      </c>
      <c r="C90" s="67">
        <v>0</v>
      </c>
      <c r="D90" s="67"/>
      <c r="E90" s="67" t="e">
        <f t="shared" si="2"/>
        <v>#DIV/0!</v>
      </c>
    </row>
    <row r="91" spans="1:5" ht="15" hidden="1" customHeight="1">
      <c r="A91" s="41">
        <v>3432</v>
      </c>
      <c r="B91" s="40" t="s">
        <v>197</v>
      </c>
      <c r="C91" s="67">
        <v>0</v>
      </c>
      <c r="D91" s="67"/>
      <c r="E91" s="67" t="e">
        <f t="shared" si="2"/>
        <v>#DIV/0!</v>
      </c>
    </row>
    <row r="92" spans="1:5" ht="15" customHeight="1">
      <c r="A92" s="39"/>
      <c r="B92" s="39" t="s">
        <v>344</v>
      </c>
      <c r="C92" s="87">
        <f>C100+C127+C148</f>
        <v>133890</v>
      </c>
      <c r="D92" s="87">
        <f>D100+D127+D148+D93</f>
        <v>360414.60000000003</v>
      </c>
      <c r="E92" s="87">
        <f t="shared" si="2"/>
        <v>269.18709388303836</v>
      </c>
    </row>
    <row r="93" spans="1:5" ht="15" hidden="1" customHeight="1">
      <c r="A93" s="37"/>
      <c r="B93" s="37" t="s">
        <v>146</v>
      </c>
      <c r="C93" s="86">
        <f>SUM(C94:C99)</f>
        <v>0</v>
      </c>
      <c r="D93" s="86">
        <f>SUM(D94:D99)</f>
        <v>0</v>
      </c>
      <c r="E93" s="109" t="e">
        <f t="shared" si="2"/>
        <v>#DIV/0!</v>
      </c>
    </row>
    <row r="94" spans="1:5" ht="15" hidden="1" customHeight="1">
      <c r="A94" s="66" t="s">
        <v>269</v>
      </c>
      <c r="B94" s="40" t="s">
        <v>238</v>
      </c>
      <c r="C94" s="67">
        <v>0</v>
      </c>
      <c r="D94" s="67">
        <v>0</v>
      </c>
      <c r="E94" s="109" t="e">
        <f t="shared" si="2"/>
        <v>#DIV/0!</v>
      </c>
    </row>
    <row r="95" spans="1:5" ht="15" hidden="1" customHeight="1">
      <c r="A95" s="66" t="s">
        <v>270</v>
      </c>
      <c r="B95" s="40" t="s">
        <v>164</v>
      </c>
      <c r="C95" s="67">
        <v>0</v>
      </c>
      <c r="D95" s="67">
        <v>0</v>
      </c>
      <c r="E95" s="109" t="e">
        <f t="shared" si="2"/>
        <v>#DIV/0!</v>
      </c>
    </row>
    <row r="96" spans="1:5" hidden="1">
      <c r="A96" s="66">
        <v>3235</v>
      </c>
      <c r="B96" s="40" t="s">
        <v>182</v>
      </c>
      <c r="C96" s="67">
        <v>0</v>
      </c>
      <c r="D96" s="67">
        <v>0</v>
      </c>
      <c r="E96" s="109" t="e">
        <f t="shared" si="2"/>
        <v>#DIV/0!</v>
      </c>
    </row>
    <row r="97" spans="1:5" hidden="1">
      <c r="A97" s="66">
        <v>3237</v>
      </c>
      <c r="B97" s="40" t="s">
        <v>184</v>
      </c>
      <c r="C97" s="67">
        <v>0</v>
      </c>
      <c r="D97" s="67">
        <v>0</v>
      </c>
      <c r="E97" s="109" t="e">
        <f t="shared" si="2"/>
        <v>#DIV/0!</v>
      </c>
    </row>
    <row r="98" spans="1:5" ht="15" hidden="1" customHeight="1">
      <c r="A98" s="66">
        <v>3431</v>
      </c>
      <c r="B98" s="40" t="s">
        <v>196</v>
      </c>
      <c r="C98" s="67">
        <v>0</v>
      </c>
      <c r="D98" s="67">
        <v>0</v>
      </c>
      <c r="E98" s="109" t="e">
        <f t="shared" si="2"/>
        <v>#DIV/0!</v>
      </c>
    </row>
    <row r="99" spans="1:5" ht="15" hidden="1" customHeight="1">
      <c r="A99" s="66">
        <v>3432</v>
      </c>
      <c r="B99" s="40" t="s">
        <v>197</v>
      </c>
      <c r="C99" s="67">
        <v>0</v>
      </c>
      <c r="D99" s="67">
        <v>0</v>
      </c>
      <c r="E99" s="109" t="e">
        <f t="shared" si="2"/>
        <v>#DIV/0!</v>
      </c>
    </row>
    <row r="100" spans="1:5" ht="15" customHeight="1">
      <c r="A100" s="37"/>
      <c r="B100" s="37" t="s">
        <v>15</v>
      </c>
      <c r="C100" s="86">
        <f>SUM(C101:C122)</f>
        <v>52500</v>
      </c>
      <c r="D100" s="86">
        <f>SUM(D101:D126)</f>
        <v>196775.98</v>
      </c>
      <c r="E100" s="86">
        <f t="shared" si="2"/>
        <v>374.81139047619052</v>
      </c>
    </row>
    <row r="101" spans="1:5" ht="15" customHeight="1">
      <c r="A101" s="66" t="s">
        <v>269</v>
      </c>
      <c r="B101" s="40" t="s">
        <v>238</v>
      </c>
      <c r="C101" s="67">
        <v>33477</v>
      </c>
      <c r="D101" s="67">
        <v>82079.710000000006</v>
      </c>
      <c r="E101" s="67">
        <f t="shared" si="2"/>
        <v>245.18239388236699</v>
      </c>
    </row>
    <row r="102" spans="1:5" ht="15" customHeight="1">
      <c r="A102" s="66">
        <v>3121</v>
      </c>
      <c r="B102" s="40" t="s">
        <v>162</v>
      </c>
      <c r="C102" s="67">
        <v>0</v>
      </c>
      <c r="D102" s="67">
        <v>300</v>
      </c>
      <c r="E102" s="67" t="e">
        <f t="shared" si="2"/>
        <v>#DIV/0!</v>
      </c>
    </row>
    <row r="103" spans="1:5" ht="15" customHeight="1">
      <c r="A103" s="66" t="s">
        <v>270</v>
      </c>
      <c r="B103" s="40" t="s">
        <v>164</v>
      </c>
      <c r="C103" s="67">
        <v>5523</v>
      </c>
      <c r="D103" s="67">
        <v>13582.1</v>
      </c>
      <c r="E103" s="67">
        <f t="shared" si="2"/>
        <v>245.91888466413181</v>
      </c>
    </row>
    <row r="104" spans="1:5" ht="15" customHeight="1">
      <c r="A104" s="66">
        <v>3211</v>
      </c>
      <c r="B104" s="40" t="s">
        <v>167</v>
      </c>
      <c r="C104" s="67">
        <v>13500</v>
      </c>
      <c r="D104" s="67">
        <v>21499.119999999999</v>
      </c>
      <c r="E104" s="67">
        <f t="shared" si="2"/>
        <v>159.25274074074073</v>
      </c>
    </row>
    <row r="105" spans="1:5" ht="15" customHeight="1">
      <c r="A105" s="66">
        <v>3212</v>
      </c>
      <c r="B105" s="40" t="s">
        <v>168</v>
      </c>
      <c r="C105" s="67">
        <v>0</v>
      </c>
      <c r="D105" s="67">
        <v>419.58</v>
      </c>
      <c r="E105" s="67" t="e">
        <f t="shared" si="2"/>
        <v>#DIV/0!</v>
      </c>
    </row>
    <row r="106" spans="1:5" ht="15" customHeight="1">
      <c r="A106" s="66" t="s">
        <v>271</v>
      </c>
      <c r="B106" s="40" t="s">
        <v>169</v>
      </c>
      <c r="C106" s="67">
        <v>0</v>
      </c>
      <c r="D106" s="67">
        <v>99.99</v>
      </c>
      <c r="E106" s="67" t="e">
        <f t="shared" si="2"/>
        <v>#DIV/0!</v>
      </c>
    </row>
    <row r="107" spans="1:5" ht="15" customHeight="1">
      <c r="A107" s="66">
        <v>3221</v>
      </c>
      <c r="B107" s="40" t="s">
        <v>172</v>
      </c>
      <c r="C107" s="67">
        <v>0</v>
      </c>
      <c r="D107" s="67">
        <v>140</v>
      </c>
      <c r="E107" s="67" t="e">
        <f t="shared" si="2"/>
        <v>#DIV/0!</v>
      </c>
    </row>
    <row r="108" spans="1:5" ht="15" hidden="1" customHeight="1">
      <c r="A108" s="66">
        <v>3223</v>
      </c>
      <c r="B108" s="40" t="s">
        <v>174</v>
      </c>
      <c r="C108" s="67">
        <v>0</v>
      </c>
      <c r="D108" s="67">
        <v>0</v>
      </c>
      <c r="E108" s="67" t="e">
        <f t="shared" si="2"/>
        <v>#DIV/0!</v>
      </c>
    </row>
    <row r="109" spans="1:5" ht="15.75" customHeight="1">
      <c r="A109" s="66">
        <v>3231</v>
      </c>
      <c r="B109" s="40" t="s">
        <v>178</v>
      </c>
      <c r="C109" s="67">
        <v>0</v>
      </c>
      <c r="D109" s="67">
        <v>609.39</v>
      </c>
      <c r="E109" s="67" t="e">
        <f t="shared" si="2"/>
        <v>#DIV/0!</v>
      </c>
    </row>
    <row r="110" spans="1:5" ht="15.75" hidden="1" customHeight="1">
      <c r="A110" s="66">
        <v>3232</v>
      </c>
      <c r="B110" s="40" t="s">
        <v>179</v>
      </c>
      <c r="C110" s="67"/>
      <c r="D110" s="67"/>
      <c r="E110" s="67" t="e">
        <f t="shared" si="2"/>
        <v>#DIV/0!</v>
      </c>
    </row>
    <row r="111" spans="1:5" ht="15.75" hidden="1" customHeight="1">
      <c r="A111" s="66">
        <v>3233</v>
      </c>
      <c r="B111" s="40" t="s">
        <v>180</v>
      </c>
      <c r="C111" s="67"/>
      <c r="D111" s="67"/>
      <c r="E111" s="67" t="e">
        <f t="shared" si="2"/>
        <v>#DIV/0!</v>
      </c>
    </row>
    <row r="112" spans="1:5" ht="15.75" hidden="1" customHeight="1">
      <c r="A112" s="66">
        <v>3234</v>
      </c>
      <c r="B112" s="40" t="s">
        <v>181</v>
      </c>
      <c r="C112" s="67"/>
      <c r="D112" s="67"/>
      <c r="E112" s="67" t="e">
        <f t="shared" si="2"/>
        <v>#DIV/0!</v>
      </c>
    </row>
    <row r="113" spans="1:5" ht="15" customHeight="1">
      <c r="A113" s="66">
        <v>3235</v>
      </c>
      <c r="B113" s="40" t="s">
        <v>182</v>
      </c>
      <c r="C113" s="67">
        <v>0</v>
      </c>
      <c r="D113" s="67">
        <v>480.24</v>
      </c>
      <c r="E113" s="67" t="e">
        <f t="shared" si="2"/>
        <v>#DIV/0!</v>
      </c>
    </row>
    <row r="114" spans="1:5" ht="15" customHeight="1">
      <c r="A114" s="66" t="s">
        <v>274</v>
      </c>
      <c r="B114" s="40" t="s">
        <v>184</v>
      </c>
      <c r="C114" s="67">
        <v>0</v>
      </c>
      <c r="D114" s="67">
        <v>7216.18</v>
      </c>
      <c r="E114" s="67" t="e">
        <f t="shared" si="2"/>
        <v>#DIV/0!</v>
      </c>
    </row>
    <row r="115" spans="1:5" ht="15" hidden="1" customHeight="1">
      <c r="A115" s="66" t="s">
        <v>275</v>
      </c>
      <c r="B115" s="40" t="s">
        <v>185</v>
      </c>
      <c r="C115" s="67"/>
      <c r="D115" s="67"/>
      <c r="E115" s="67" t="e">
        <f t="shared" si="2"/>
        <v>#DIV/0!</v>
      </c>
    </row>
    <row r="116" spans="1:5" ht="15" hidden="1" customHeight="1">
      <c r="A116" s="66" t="s">
        <v>276</v>
      </c>
      <c r="B116" s="40" t="s">
        <v>186</v>
      </c>
      <c r="C116" s="67"/>
      <c r="D116" s="67"/>
      <c r="E116" s="67" t="e">
        <f t="shared" si="2"/>
        <v>#DIV/0!</v>
      </c>
    </row>
    <row r="117" spans="1:5" ht="15" customHeight="1">
      <c r="A117" s="66">
        <v>3241</v>
      </c>
      <c r="B117" s="40" t="s">
        <v>187</v>
      </c>
      <c r="C117" s="67">
        <v>0</v>
      </c>
      <c r="D117" s="67">
        <v>1316.81</v>
      </c>
      <c r="E117" s="67" t="e">
        <f t="shared" si="2"/>
        <v>#DIV/0!</v>
      </c>
    </row>
    <row r="118" spans="1:5" ht="15" customHeight="1">
      <c r="A118" s="66">
        <v>3293</v>
      </c>
      <c r="B118" s="40" t="s">
        <v>190</v>
      </c>
      <c r="C118" s="67">
        <v>0</v>
      </c>
      <c r="D118" s="67">
        <v>2391.11</v>
      </c>
      <c r="E118" s="67" t="e">
        <f t="shared" si="2"/>
        <v>#DIV/0!</v>
      </c>
    </row>
    <row r="119" spans="1:5" ht="15" hidden="1" customHeight="1">
      <c r="A119" s="66">
        <v>3294</v>
      </c>
      <c r="B119" s="40" t="s">
        <v>191</v>
      </c>
      <c r="C119" s="67"/>
      <c r="D119" s="67"/>
      <c r="E119" s="67" t="e">
        <f t="shared" si="2"/>
        <v>#DIV/0!</v>
      </c>
    </row>
    <row r="120" spans="1:5" ht="15" hidden="1" customHeight="1">
      <c r="A120" s="66">
        <v>3299</v>
      </c>
      <c r="B120" s="40" t="s">
        <v>188</v>
      </c>
      <c r="C120" s="67"/>
      <c r="D120" s="67"/>
      <c r="E120" s="67" t="e">
        <f t="shared" si="2"/>
        <v>#DIV/0!</v>
      </c>
    </row>
    <row r="121" spans="1:5" ht="15" customHeight="1">
      <c r="A121" s="66">
        <v>3431</v>
      </c>
      <c r="B121" s="40" t="s">
        <v>196</v>
      </c>
      <c r="C121" s="67">
        <v>0</v>
      </c>
      <c r="D121" s="67">
        <v>0.48</v>
      </c>
      <c r="E121" s="67" t="e">
        <f t="shared" si="2"/>
        <v>#DIV/0!</v>
      </c>
    </row>
    <row r="122" spans="1:5" ht="15" customHeight="1">
      <c r="A122" s="66">
        <v>3432</v>
      </c>
      <c r="B122" s="40" t="s">
        <v>197</v>
      </c>
      <c r="C122" s="67">
        <v>0</v>
      </c>
      <c r="D122" s="67">
        <v>0.48</v>
      </c>
      <c r="E122" s="67" t="e">
        <f t="shared" si="2"/>
        <v>#DIV/0!</v>
      </c>
    </row>
    <row r="123" spans="1:5" ht="15" customHeight="1">
      <c r="A123" s="66">
        <v>3681</v>
      </c>
      <c r="B123" s="40" t="s">
        <v>453</v>
      </c>
      <c r="C123" s="67">
        <v>0</v>
      </c>
      <c r="D123" s="67">
        <v>26488.75</v>
      </c>
      <c r="E123" s="67" t="e">
        <f t="shared" si="2"/>
        <v>#DIV/0!</v>
      </c>
    </row>
    <row r="124" spans="1:5" ht="15" customHeight="1">
      <c r="A124" s="66">
        <v>3693</v>
      </c>
      <c r="B124" s="40" t="s">
        <v>108</v>
      </c>
      <c r="C124" s="67">
        <v>0</v>
      </c>
      <c r="D124" s="67">
        <v>20153.29</v>
      </c>
      <c r="E124" s="67" t="e">
        <f t="shared" si="2"/>
        <v>#DIV/0!</v>
      </c>
    </row>
    <row r="125" spans="1:5" ht="15" hidden="1" customHeight="1">
      <c r="A125" s="66">
        <v>3722</v>
      </c>
      <c r="B125" s="40" t="s">
        <v>267</v>
      </c>
      <c r="C125" s="67"/>
      <c r="D125" s="67"/>
      <c r="E125" s="67" t="e">
        <f t="shared" si="2"/>
        <v>#DIV/0!</v>
      </c>
    </row>
    <row r="126" spans="1:5" ht="15" customHeight="1">
      <c r="A126" s="66">
        <v>4221</v>
      </c>
      <c r="B126" s="40" t="s">
        <v>217</v>
      </c>
      <c r="C126" s="67">
        <v>0</v>
      </c>
      <c r="D126" s="67">
        <v>19998.75</v>
      </c>
      <c r="E126" s="67" t="e">
        <f t="shared" si="2"/>
        <v>#DIV/0!</v>
      </c>
    </row>
    <row r="127" spans="1:5" ht="15" customHeight="1">
      <c r="A127" s="37"/>
      <c r="B127" s="37" t="s">
        <v>33</v>
      </c>
      <c r="C127" s="86">
        <f>SUM(C128:C147)</f>
        <v>81390</v>
      </c>
      <c r="D127" s="86">
        <f>SUM(D128:D147)</f>
        <v>138176.21000000002</v>
      </c>
      <c r="E127" s="86">
        <f t="shared" si="2"/>
        <v>169.77050006143264</v>
      </c>
    </row>
    <row r="128" spans="1:5" ht="15" customHeight="1">
      <c r="A128" s="66" t="s">
        <v>269</v>
      </c>
      <c r="B128" s="40" t="s">
        <v>238</v>
      </c>
      <c r="C128" s="67">
        <v>34335</v>
      </c>
      <c r="D128" s="67">
        <v>66800.45</v>
      </c>
      <c r="E128" s="67">
        <f t="shared" si="2"/>
        <v>194.55497305956021</v>
      </c>
    </row>
    <row r="129" spans="1:5" ht="15" customHeight="1">
      <c r="A129" s="66">
        <v>3121</v>
      </c>
      <c r="B129" s="40" t="s">
        <v>162</v>
      </c>
      <c r="C129" s="67">
        <v>0</v>
      </c>
      <c r="D129" s="67">
        <v>100</v>
      </c>
      <c r="E129" s="67" t="e">
        <f t="shared" si="2"/>
        <v>#DIV/0!</v>
      </c>
    </row>
    <row r="130" spans="1:5" ht="15" customHeight="1">
      <c r="A130" s="66">
        <v>3132</v>
      </c>
      <c r="B130" s="40" t="s">
        <v>164</v>
      </c>
      <c r="C130" s="67">
        <v>5665</v>
      </c>
      <c r="D130" s="67">
        <v>11061.71</v>
      </c>
      <c r="E130" s="67">
        <f t="shared" si="2"/>
        <v>195.26407766990289</v>
      </c>
    </row>
    <row r="131" spans="1:5" ht="17.25" customHeight="1">
      <c r="A131" s="66">
        <v>3211</v>
      </c>
      <c r="B131" s="40" t="s">
        <v>167</v>
      </c>
      <c r="C131" s="67">
        <v>9890</v>
      </c>
      <c r="D131" s="67">
        <v>9075.41</v>
      </c>
      <c r="E131" s="67">
        <f t="shared" si="2"/>
        <v>91.763498483316468</v>
      </c>
    </row>
    <row r="132" spans="1:5" ht="17.25" customHeight="1">
      <c r="A132" s="66">
        <v>3212</v>
      </c>
      <c r="B132" s="40" t="s">
        <v>168</v>
      </c>
      <c r="C132" s="67">
        <v>0</v>
      </c>
      <c r="D132" s="67">
        <v>158.32</v>
      </c>
      <c r="E132" s="67" t="e">
        <f t="shared" si="2"/>
        <v>#DIV/0!</v>
      </c>
    </row>
    <row r="133" spans="1:5" ht="17.25" customHeight="1">
      <c r="A133" s="66">
        <v>3213</v>
      </c>
      <c r="B133" s="40" t="s">
        <v>169</v>
      </c>
      <c r="C133" s="67">
        <v>0</v>
      </c>
      <c r="D133" s="67">
        <v>4925</v>
      </c>
      <c r="E133" s="67" t="e">
        <f t="shared" si="2"/>
        <v>#DIV/0!</v>
      </c>
    </row>
    <row r="134" spans="1:5" ht="17.25" customHeight="1">
      <c r="A134" s="66">
        <v>3214</v>
      </c>
      <c r="B134" s="40" t="s">
        <v>170</v>
      </c>
      <c r="C134" s="67">
        <v>0</v>
      </c>
      <c r="D134" s="67">
        <v>208.12</v>
      </c>
      <c r="E134" s="67" t="e">
        <f t="shared" si="2"/>
        <v>#DIV/0!</v>
      </c>
    </row>
    <row r="135" spans="1:5" ht="15" hidden="1" customHeight="1">
      <c r="A135" s="66">
        <v>3231</v>
      </c>
      <c r="B135" s="40" t="s">
        <v>178</v>
      </c>
      <c r="C135" s="67"/>
      <c r="D135" s="67"/>
      <c r="E135" s="67" t="e">
        <f t="shared" si="2"/>
        <v>#DIV/0!</v>
      </c>
    </row>
    <row r="136" spans="1:5" ht="15" customHeight="1">
      <c r="A136" s="66">
        <v>3233</v>
      </c>
      <c r="B136" s="40" t="s">
        <v>180</v>
      </c>
      <c r="C136" s="67">
        <v>2500</v>
      </c>
      <c r="D136" s="67">
        <v>0</v>
      </c>
      <c r="E136" s="67">
        <f t="shared" si="2"/>
        <v>0</v>
      </c>
    </row>
    <row r="137" spans="1:5" ht="15" hidden="1" customHeight="1">
      <c r="A137" s="66">
        <v>3235</v>
      </c>
      <c r="B137" s="40" t="s">
        <v>182</v>
      </c>
      <c r="C137" s="67"/>
      <c r="D137" s="67"/>
      <c r="E137" s="67" t="e">
        <f t="shared" si="2"/>
        <v>#DIV/0!</v>
      </c>
    </row>
    <row r="138" spans="1:5" ht="15" hidden="1" customHeight="1">
      <c r="A138" s="66">
        <v>3237</v>
      </c>
      <c r="B138" s="40" t="s">
        <v>184</v>
      </c>
      <c r="C138" s="67"/>
      <c r="D138" s="67"/>
      <c r="E138" s="67" t="e">
        <f t="shared" si="2"/>
        <v>#DIV/0!</v>
      </c>
    </row>
    <row r="139" spans="1:5" ht="15" customHeight="1">
      <c r="A139" s="66">
        <v>3239</v>
      </c>
      <c r="B139" s="40" t="s">
        <v>186</v>
      </c>
      <c r="C139" s="67">
        <v>0</v>
      </c>
      <c r="D139" s="67">
        <v>1098.05</v>
      </c>
      <c r="E139" s="67" t="e">
        <f t="shared" si="2"/>
        <v>#DIV/0!</v>
      </c>
    </row>
    <row r="140" spans="1:5" ht="15" customHeight="1">
      <c r="A140" s="66">
        <v>3241</v>
      </c>
      <c r="B140" s="40" t="s">
        <v>187</v>
      </c>
      <c r="C140" s="67">
        <v>0</v>
      </c>
      <c r="D140" s="67">
        <v>208</v>
      </c>
      <c r="E140" s="67" t="e">
        <f t="shared" si="2"/>
        <v>#DIV/0!</v>
      </c>
    </row>
    <row r="141" spans="1:5" ht="15" customHeight="1">
      <c r="A141" s="66">
        <v>3293</v>
      </c>
      <c r="B141" s="40" t="s">
        <v>190</v>
      </c>
      <c r="C141" s="67">
        <v>0</v>
      </c>
      <c r="D141" s="67">
        <v>1808.55</v>
      </c>
      <c r="E141" s="67" t="e">
        <f t="shared" si="2"/>
        <v>#DIV/0!</v>
      </c>
    </row>
    <row r="142" spans="1:5" ht="15" hidden="1" customHeight="1">
      <c r="A142" s="41">
        <v>3294</v>
      </c>
      <c r="B142" s="41" t="s">
        <v>191</v>
      </c>
      <c r="C142" s="67"/>
      <c r="D142" s="67"/>
      <c r="E142" s="67" t="e">
        <f t="shared" si="2"/>
        <v>#DIV/0!</v>
      </c>
    </row>
    <row r="143" spans="1:5" ht="15" customHeight="1">
      <c r="A143" s="41">
        <v>3299</v>
      </c>
      <c r="B143" s="41" t="s">
        <v>188</v>
      </c>
      <c r="C143" s="67">
        <v>29000</v>
      </c>
      <c r="D143" s="67">
        <v>0</v>
      </c>
      <c r="E143" s="67">
        <f t="shared" si="2"/>
        <v>0</v>
      </c>
    </row>
    <row r="144" spans="1:5" ht="15" customHeight="1">
      <c r="A144" s="66">
        <v>3431</v>
      </c>
      <c r="B144" s="40" t="s">
        <v>196</v>
      </c>
      <c r="C144" s="67">
        <v>0</v>
      </c>
      <c r="D144" s="67">
        <v>3.6</v>
      </c>
      <c r="E144" s="67" t="e">
        <f t="shared" si="2"/>
        <v>#DIV/0!</v>
      </c>
    </row>
    <row r="145" spans="1:5" ht="15" hidden="1" customHeight="1">
      <c r="A145" s="66">
        <v>3522</v>
      </c>
      <c r="B145" s="40" t="s">
        <v>199</v>
      </c>
      <c r="C145" s="67"/>
      <c r="D145" s="67"/>
      <c r="E145" s="67" t="e">
        <f t="shared" si="2"/>
        <v>#DIV/0!</v>
      </c>
    </row>
    <row r="146" spans="1:5" ht="15" hidden="1" customHeight="1">
      <c r="A146" s="66">
        <v>3531</v>
      </c>
      <c r="B146" s="40" t="s">
        <v>328</v>
      </c>
      <c r="C146" s="67"/>
      <c r="D146" s="67"/>
      <c r="E146" s="67" t="e">
        <f t="shared" si="2"/>
        <v>#DIV/0!</v>
      </c>
    </row>
    <row r="147" spans="1:5" ht="15" customHeight="1">
      <c r="A147" s="66">
        <v>3621</v>
      </c>
      <c r="B147" s="40" t="s">
        <v>459</v>
      </c>
      <c r="C147" s="67">
        <v>0</v>
      </c>
      <c r="D147" s="67">
        <v>42729</v>
      </c>
      <c r="E147" s="67" t="e">
        <f t="shared" si="2"/>
        <v>#DIV/0!</v>
      </c>
    </row>
    <row r="148" spans="1:5" ht="15" customHeight="1">
      <c r="A148" s="37"/>
      <c r="B148" s="37" t="s">
        <v>48</v>
      </c>
      <c r="C148" s="86">
        <f>SUM(C149:C155)</f>
        <v>0</v>
      </c>
      <c r="D148" s="86">
        <f>SUM(D149:D155)</f>
        <v>25462.409999999996</v>
      </c>
      <c r="E148" s="86" t="e">
        <f t="shared" si="2"/>
        <v>#DIV/0!</v>
      </c>
    </row>
    <row r="149" spans="1:5" ht="15" customHeight="1">
      <c r="A149" s="62">
        <v>3111</v>
      </c>
      <c r="B149" s="41" t="s">
        <v>238</v>
      </c>
      <c r="C149" s="67">
        <v>0</v>
      </c>
      <c r="D149" s="67">
        <v>19916.91</v>
      </c>
      <c r="E149" s="67" t="e">
        <f t="shared" si="2"/>
        <v>#DIV/0!</v>
      </c>
    </row>
    <row r="150" spans="1:5" ht="15" customHeight="1">
      <c r="A150" s="62">
        <v>3121</v>
      </c>
      <c r="B150" s="41" t="s">
        <v>162</v>
      </c>
      <c r="C150" s="67">
        <v>0</v>
      </c>
      <c r="D150" s="67">
        <v>200</v>
      </c>
      <c r="E150" s="67" t="e">
        <f t="shared" si="2"/>
        <v>#DIV/0!</v>
      </c>
    </row>
    <row r="151" spans="1:5" ht="15" customHeight="1">
      <c r="A151" s="62">
        <v>3132</v>
      </c>
      <c r="B151" s="41" t="s">
        <v>164</v>
      </c>
      <c r="C151" s="67">
        <v>0</v>
      </c>
      <c r="D151" s="67">
        <v>3286.3</v>
      </c>
      <c r="E151" s="67" t="e">
        <f t="shared" si="2"/>
        <v>#DIV/0!</v>
      </c>
    </row>
    <row r="152" spans="1:5" ht="15" customHeight="1">
      <c r="A152" s="62">
        <v>3211</v>
      </c>
      <c r="B152" s="41" t="s">
        <v>167</v>
      </c>
      <c r="C152" s="67">
        <v>0</v>
      </c>
      <c r="D152" s="67">
        <v>1837.1</v>
      </c>
      <c r="E152" s="67" t="e">
        <f t="shared" si="2"/>
        <v>#DIV/0!</v>
      </c>
    </row>
    <row r="153" spans="1:5" ht="15" customHeight="1">
      <c r="A153" s="92">
        <v>3212</v>
      </c>
      <c r="B153" s="14" t="s">
        <v>168</v>
      </c>
      <c r="C153" s="67">
        <v>0</v>
      </c>
      <c r="D153" s="67">
        <v>222.1</v>
      </c>
      <c r="E153" s="67" t="e">
        <f t="shared" si="2"/>
        <v>#DIV/0!</v>
      </c>
    </row>
    <row r="154" spans="1:5" ht="15" hidden="1" customHeight="1">
      <c r="A154" s="92">
        <v>3213</v>
      </c>
      <c r="B154" s="14" t="s">
        <v>169</v>
      </c>
      <c r="C154" s="67"/>
      <c r="D154" s="67"/>
      <c r="E154" s="67" t="e">
        <f t="shared" si="2"/>
        <v>#DIV/0!</v>
      </c>
    </row>
    <row r="155" spans="1:5" ht="15" hidden="1" customHeight="1">
      <c r="A155" s="92">
        <v>4221</v>
      </c>
      <c r="B155" s="14" t="s">
        <v>217</v>
      </c>
      <c r="C155" s="67"/>
      <c r="D155" s="67"/>
      <c r="E155" s="67" t="e">
        <f t="shared" si="2"/>
        <v>#DIV/0!</v>
      </c>
    </row>
    <row r="156" spans="1:5" ht="15" customHeight="1">
      <c r="A156" s="39"/>
      <c r="B156" s="39" t="s">
        <v>336</v>
      </c>
      <c r="C156" s="87">
        <f>C157+C193+C230+C255</f>
        <v>1007787</v>
      </c>
      <c r="D156" s="87">
        <f>D157+D193+D230+D255</f>
        <v>605971.81000000006</v>
      </c>
      <c r="E156" s="109">
        <f t="shared" si="2"/>
        <v>60.128956813294877</v>
      </c>
    </row>
    <row r="157" spans="1:5" ht="15" customHeight="1">
      <c r="A157" s="37"/>
      <c r="B157" s="37" t="s">
        <v>144</v>
      </c>
      <c r="C157" s="86">
        <f>SUM(C158:C192)</f>
        <v>38909</v>
      </c>
      <c r="D157" s="86">
        <f>SUM(D158:D192)</f>
        <v>59825.45</v>
      </c>
      <c r="E157" s="86">
        <f t="shared" si="2"/>
        <v>153.7573569097124</v>
      </c>
    </row>
    <row r="158" spans="1:5" ht="15" customHeight="1">
      <c r="A158" s="41" t="s">
        <v>269</v>
      </c>
      <c r="B158" s="40" t="s">
        <v>238</v>
      </c>
      <c r="C158" s="67">
        <v>0</v>
      </c>
      <c r="D158" s="67">
        <v>11751.16</v>
      </c>
      <c r="E158" s="67" t="e">
        <f t="shared" si="2"/>
        <v>#DIV/0!</v>
      </c>
    </row>
    <row r="159" spans="1:5" ht="15" customHeight="1">
      <c r="A159" s="62">
        <v>3121</v>
      </c>
      <c r="B159" s="40" t="s">
        <v>162</v>
      </c>
      <c r="C159" s="67">
        <v>0</v>
      </c>
      <c r="D159" s="67">
        <v>0</v>
      </c>
      <c r="E159" s="67" t="e">
        <f t="shared" si="2"/>
        <v>#DIV/0!</v>
      </c>
    </row>
    <row r="160" spans="1:5" ht="15" customHeight="1">
      <c r="A160" s="41" t="s">
        <v>270</v>
      </c>
      <c r="B160" s="40" t="s">
        <v>164</v>
      </c>
      <c r="C160" s="67">
        <v>0</v>
      </c>
      <c r="D160" s="67">
        <v>1938.95</v>
      </c>
      <c r="E160" s="67" t="e">
        <f t="shared" si="2"/>
        <v>#DIV/0!</v>
      </c>
    </row>
    <row r="161" spans="1:5" ht="15" customHeight="1">
      <c r="A161" s="41" t="s">
        <v>281</v>
      </c>
      <c r="B161" s="40" t="s">
        <v>167</v>
      </c>
      <c r="C161" s="67">
        <v>2940</v>
      </c>
      <c r="D161" s="67">
        <v>6160.33</v>
      </c>
      <c r="E161" s="67">
        <f t="shared" si="2"/>
        <v>209.53503401360541</v>
      </c>
    </row>
    <row r="162" spans="1:5" ht="15" customHeight="1">
      <c r="A162" s="62">
        <v>3212</v>
      </c>
      <c r="B162" s="40" t="s">
        <v>168</v>
      </c>
      <c r="C162" s="67">
        <v>0</v>
      </c>
      <c r="D162" s="67">
        <v>0</v>
      </c>
      <c r="E162" s="67" t="e">
        <f t="shared" si="2"/>
        <v>#DIV/0!</v>
      </c>
    </row>
    <row r="163" spans="1:5" ht="15" customHeight="1">
      <c r="A163" s="62">
        <v>3213</v>
      </c>
      <c r="B163" s="40" t="s">
        <v>169</v>
      </c>
      <c r="C163" s="67">
        <v>0</v>
      </c>
      <c r="D163" s="67">
        <v>2793.65</v>
      </c>
      <c r="E163" s="67" t="e">
        <f t="shared" si="2"/>
        <v>#DIV/0!</v>
      </c>
    </row>
    <row r="164" spans="1:5" ht="15" customHeight="1">
      <c r="A164" s="62">
        <v>3214</v>
      </c>
      <c r="B164" s="40" t="s">
        <v>170</v>
      </c>
      <c r="C164" s="67">
        <v>0</v>
      </c>
      <c r="D164" s="67">
        <v>60.7</v>
      </c>
      <c r="E164" s="67" t="e">
        <f t="shared" si="2"/>
        <v>#DIV/0!</v>
      </c>
    </row>
    <row r="165" spans="1:5" ht="15" customHeight="1">
      <c r="A165" s="62" t="s">
        <v>272</v>
      </c>
      <c r="B165" s="40" t="s">
        <v>172</v>
      </c>
      <c r="C165" s="67">
        <v>0</v>
      </c>
      <c r="D165" s="67">
        <v>445.17</v>
      </c>
      <c r="E165" s="67" t="e">
        <f t="shared" si="2"/>
        <v>#DIV/0!</v>
      </c>
    </row>
    <row r="166" spans="1:5" ht="15" hidden="1" customHeight="1">
      <c r="A166" s="62">
        <v>3222</v>
      </c>
      <c r="B166" s="40" t="s">
        <v>173</v>
      </c>
      <c r="C166" s="67">
        <v>0</v>
      </c>
      <c r="D166" s="67">
        <v>0</v>
      </c>
      <c r="E166" s="67" t="e">
        <f t="shared" si="2"/>
        <v>#DIV/0!</v>
      </c>
    </row>
    <row r="167" spans="1:5" ht="15" customHeight="1">
      <c r="A167" s="62">
        <v>3225</v>
      </c>
      <c r="B167" s="40" t="s">
        <v>330</v>
      </c>
      <c r="C167" s="67">
        <v>0</v>
      </c>
      <c r="D167" s="67">
        <v>51.35</v>
      </c>
      <c r="E167" s="67" t="e">
        <f t="shared" si="2"/>
        <v>#DIV/0!</v>
      </c>
    </row>
    <row r="168" spans="1:5" ht="15" customHeight="1">
      <c r="A168" s="62">
        <v>3231</v>
      </c>
      <c r="B168" s="40" t="s">
        <v>178</v>
      </c>
      <c r="C168" s="67">
        <v>477</v>
      </c>
      <c r="D168" s="67">
        <v>0</v>
      </c>
      <c r="E168" s="67">
        <f t="shared" si="2"/>
        <v>0</v>
      </c>
    </row>
    <row r="169" spans="1:5" ht="15" customHeight="1">
      <c r="A169" s="62">
        <v>3232</v>
      </c>
      <c r="B169" s="40" t="s">
        <v>179</v>
      </c>
      <c r="C169" s="67">
        <v>1910</v>
      </c>
      <c r="D169" s="67">
        <v>0</v>
      </c>
      <c r="E169" s="67">
        <f t="shared" si="2"/>
        <v>0</v>
      </c>
    </row>
    <row r="170" spans="1:5" ht="15" customHeight="1">
      <c r="A170" s="62">
        <v>3233</v>
      </c>
      <c r="B170" s="40" t="s">
        <v>180</v>
      </c>
      <c r="C170" s="67">
        <v>0</v>
      </c>
      <c r="D170" s="67">
        <v>823.75</v>
      </c>
      <c r="E170" s="67" t="e">
        <f t="shared" si="2"/>
        <v>#DIV/0!</v>
      </c>
    </row>
    <row r="171" spans="1:5" ht="15" customHeight="1">
      <c r="A171" s="62">
        <v>3234</v>
      </c>
      <c r="B171" s="40" t="s">
        <v>181</v>
      </c>
      <c r="C171" s="67">
        <v>1177</v>
      </c>
      <c r="D171" s="67">
        <v>659.1</v>
      </c>
      <c r="E171" s="67">
        <f t="shared" si="2"/>
        <v>55.998300764655909</v>
      </c>
    </row>
    <row r="172" spans="1:5" ht="15" customHeight="1">
      <c r="A172" s="62" t="s">
        <v>273</v>
      </c>
      <c r="B172" s="40" t="s">
        <v>182</v>
      </c>
      <c r="C172" s="67">
        <v>6188</v>
      </c>
      <c r="D172" s="67">
        <v>11052.95</v>
      </c>
      <c r="E172" s="67">
        <f t="shared" si="2"/>
        <v>178.61910148674855</v>
      </c>
    </row>
    <row r="173" spans="1:5" ht="15" customHeight="1">
      <c r="A173" s="62" t="s">
        <v>274</v>
      </c>
      <c r="B173" s="40" t="s">
        <v>184</v>
      </c>
      <c r="C173" s="67">
        <v>4793</v>
      </c>
      <c r="D173" s="67">
        <v>6708.38</v>
      </c>
      <c r="E173" s="67">
        <f t="shared" ref="E173:E244" si="3">D173/C173*100</f>
        <v>139.96202795743793</v>
      </c>
    </row>
    <row r="174" spans="1:5" ht="15" customHeight="1">
      <c r="A174" s="62">
        <v>3238</v>
      </c>
      <c r="B174" s="40" t="s">
        <v>185</v>
      </c>
      <c r="C174" s="67">
        <v>493</v>
      </c>
      <c r="D174" s="67">
        <v>0</v>
      </c>
      <c r="E174" s="67">
        <f t="shared" si="3"/>
        <v>0</v>
      </c>
    </row>
    <row r="175" spans="1:5" ht="15" customHeight="1">
      <c r="A175" s="62">
        <v>3239</v>
      </c>
      <c r="B175" s="40" t="s">
        <v>186</v>
      </c>
      <c r="C175" s="67">
        <v>1461</v>
      </c>
      <c r="D175" s="67">
        <v>2645.66</v>
      </c>
      <c r="E175" s="67">
        <f t="shared" si="3"/>
        <v>181.08555783709787</v>
      </c>
    </row>
    <row r="176" spans="1:5" ht="15" customHeight="1">
      <c r="A176" s="62">
        <v>3241</v>
      </c>
      <c r="B176" s="40" t="s">
        <v>187</v>
      </c>
      <c r="C176" s="67">
        <v>6605</v>
      </c>
      <c r="D176" s="67">
        <v>4163.83</v>
      </c>
      <c r="E176" s="67">
        <f t="shared" si="3"/>
        <v>63.040575321725967</v>
      </c>
    </row>
    <row r="177" spans="1:5" ht="15" customHeight="1">
      <c r="A177" s="62" t="s">
        <v>277</v>
      </c>
      <c r="B177" s="40" t="s">
        <v>190</v>
      </c>
      <c r="C177" s="67">
        <v>12865</v>
      </c>
      <c r="D177" s="67">
        <v>7104.6</v>
      </c>
      <c r="E177" s="67">
        <f t="shared" si="3"/>
        <v>55.224251846094049</v>
      </c>
    </row>
    <row r="178" spans="1:5" ht="15" customHeight="1">
      <c r="A178" s="62">
        <v>3294</v>
      </c>
      <c r="B178" s="40" t="s">
        <v>191</v>
      </c>
      <c r="C178" s="67">
        <v>0</v>
      </c>
      <c r="D178" s="67">
        <v>570</v>
      </c>
      <c r="E178" s="67" t="e">
        <f t="shared" si="3"/>
        <v>#DIV/0!</v>
      </c>
    </row>
    <row r="179" spans="1:5" ht="15" hidden="1" customHeight="1">
      <c r="A179" s="62" t="s">
        <v>278</v>
      </c>
      <c r="B179" s="40" t="s">
        <v>192</v>
      </c>
      <c r="C179" s="67"/>
      <c r="D179" s="67"/>
      <c r="E179" s="67" t="e">
        <f t="shared" si="3"/>
        <v>#DIV/0!</v>
      </c>
    </row>
    <row r="180" spans="1:5" ht="15" customHeight="1">
      <c r="A180" s="62" t="s">
        <v>279</v>
      </c>
      <c r="B180" s="40" t="s">
        <v>188</v>
      </c>
      <c r="C180" s="67">
        <v>0</v>
      </c>
      <c r="D180" s="67">
        <v>150</v>
      </c>
      <c r="E180" s="67" t="e">
        <f t="shared" si="3"/>
        <v>#DIV/0!</v>
      </c>
    </row>
    <row r="181" spans="1:5" ht="15" customHeight="1">
      <c r="A181" s="62" t="s">
        <v>280</v>
      </c>
      <c r="B181" s="40" t="s">
        <v>196</v>
      </c>
      <c r="C181" s="67">
        <v>0</v>
      </c>
      <c r="D181" s="67">
        <v>85.93</v>
      </c>
      <c r="E181" s="67" t="e">
        <f t="shared" si="3"/>
        <v>#DIV/0!</v>
      </c>
    </row>
    <row r="182" spans="1:5">
      <c r="A182" s="62">
        <v>3432</v>
      </c>
      <c r="B182" s="40" t="s">
        <v>197</v>
      </c>
      <c r="C182" s="67">
        <v>0</v>
      </c>
      <c r="D182" s="67">
        <v>15.12</v>
      </c>
      <c r="E182" s="67" t="e">
        <f t="shared" si="3"/>
        <v>#DIV/0!</v>
      </c>
    </row>
    <row r="183" spans="1:5" hidden="1">
      <c r="A183" s="62">
        <v>3433</v>
      </c>
      <c r="B183" s="40" t="s">
        <v>198</v>
      </c>
      <c r="C183" s="67"/>
      <c r="D183" s="67"/>
      <c r="E183" s="67" t="e">
        <f t="shared" si="3"/>
        <v>#DIV/0!</v>
      </c>
    </row>
    <row r="184" spans="1:5">
      <c r="A184" s="62">
        <v>3691</v>
      </c>
      <c r="B184" s="40" t="s">
        <v>107</v>
      </c>
      <c r="C184" s="67">
        <v>0</v>
      </c>
      <c r="D184" s="67">
        <v>360.28</v>
      </c>
      <c r="E184" s="67" t="e">
        <f t="shared" si="3"/>
        <v>#DIV/0!</v>
      </c>
    </row>
    <row r="185" spans="1:5" hidden="1">
      <c r="A185" s="62">
        <v>3722</v>
      </c>
      <c r="B185" s="40" t="s">
        <v>267</v>
      </c>
      <c r="C185" s="67"/>
      <c r="D185" s="67"/>
      <c r="E185" s="67" t="e">
        <f t="shared" si="3"/>
        <v>#DIV/0!</v>
      </c>
    </row>
    <row r="186" spans="1:5" hidden="1">
      <c r="A186" s="62">
        <v>4123</v>
      </c>
      <c r="B186" s="40" t="s">
        <v>213</v>
      </c>
      <c r="C186" s="67"/>
      <c r="D186" s="67"/>
      <c r="E186" s="67" t="e">
        <f t="shared" si="3"/>
        <v>#DIV/0!</v>
      </c>
    </row>
    <row r="187" spans="1:5">
      <c r="A187" s="62">
        <v>4221</v>
      </c>
      <c r="B187" s="40" t="s">
        <v>217</v>
      </c>
      <c r="C187" s="67">
        <v>0</v>
      </c>
      <c r="D187" s="67">
        <v>2204.75</v>
      </c>
      <c r="E187" s="67" t="e">
        <f t="shared" si="3"/>
        <v>#DIV/0!</v>
      </c>
    </row>
    <row r="188" spans="1:5" hidden="1">
      <c r="A188" s="62">
        <v>4222</v>
      </c>
      <c r="B188" s="40" t="s">
        <v>218</v>
      </c>
      <c r="C188" s="67"/>
      <c r="D188" s="67"/>
      <c r="E188" s="67" t="e">
        <f t="shared" si="3"/>
        <v>#DIV/0!</v>
      </c>
    </row>
    <row r="189" spans="1:5" ht="15" hidden="1" customHeight="1">
      <c r="A189" s="62">
        <v>4225</v>
      </c>
      <c r="B189" s="41" t="s">
        <v>221</v>
      </c>
      <c r="C189" s="67"/>
      <c r="D189" s="67"/>
      <c r="E189" s="67" t="e">
        <f>D189/C183*100</f>
        <v>#DIV/0!</v>
      </c>
    </row>
    <row r="190" spans="1:5" ht="15" hidden="1" customHeight="1">
      <c r="A190" s="62">
        <v>4227</v>
      </c>
      <c r="B190" s="41" t="s">
        <v>440</v>
      </c>
      <c r="C190" s="67"/>
      <c r="D190" s="67"/>
      <c r="E190" s="67" t="e">
        <f>D190/C184*100</f>
        <v>#DIV/0!</v>
      </c>
    </row>
    <row r="191" spans="1:5" ht="15" customHeight="1">
      <c r="A191" s="41">
        <v>4241</v>
      </c>
      <c r="B191" s="41" t="s">
        <v>226</v>
      </c>
      <c r="C191" s="67">
        <v>0</v>
      </c>
      <c r="D191" s="67">
        <v>79.790000000000006</v>
      </c>
      <c r="E191" s="67" t="e">
        <f>D191/C186*100</f>
        <v>#DIV/0!</v>
      </c>
    </row>
    <row r="192" spans="1:5" ht="15" hidden="1" customHeight="1">
      <c r="A192" s="41">
        <v>4262</v>
      </c>
      <c r="B192" s="41" t="s">
        <v>441</v>
      </c>
      <c r="C192" s="67"/>
      <c r="D192" s="67"/>
      <c r="E192" s="67" t="e">
        <f>D192/C187*100</f>
        <v>#DIV/0!</v>
      </c>
    </row>
    <row r="193" spans="1:5" ht="15" customHeight="1">
      <c r="A193" s="37"/>
      <c r="B193" s="37" t="s">
        <v>146</v>
      </c>
      <c r="C193" s="86">
        <f>SUM(C194:C228)</f>
        <v>944771</v>
      </c>
      <c r="D193" s="86">
        <f>SUM(D194:D229)</f>
        <v>516201.05000000005</v>
      </c>
      <c r="E193" s="86">
        <f t="shared" si="3"/>
        <v>54.637689979899896</v>
      </c>
    </row>
    <row r="194" spans="1:5" ht="15" customHeight="1">
      <c r="A194" s="62" t="s">
        <v>269</v>
      </c>
      <c r="B194" s="40" t="s">
        <v>238</v>
      </c>
      <c r="C194" s="67">
        <v>362711</v>
      </c>
      <c r="D194" s="67">
        <v>204341.35</v>
      </c>
      <c r="E194" s="67">
        <f t="shared" si="3"/>
        <v>56.337235429860129</v>
      </c>
    </row>
    <row r="195" spans="1:5" ht="15" hidden="1" customHeight="1">
      <c r="A195" s="62">
        <v>3121</v>
      </c>
      <c r="B195" s="40" t="s">
        <v>251</v>
      </c>
      <c r="C195" s="67"/>
      <c r="D195" s="67"/>
      <c r="E195" s="67" t="e">
        <f t="shared" si="3"/>
        <v>#DIV/0!</v>
      </c>
    </row>
    <row r="196" spans="1:5" ht="15" customHeight="1">
      <c r="A196" s="62">
        <v>3121</v>
      </c>
      <c r="B196" s="40" t="s">
        <v>162</v>
      </c>
      <c r="C196" s="67">
        <v>169816</v>
      </c>
      <c r="D196" s="67">
        <v>89448</v>
      </c>
      <c r="E196" s="67">
        <f t="shared" si="3"/>
        <v>52.67348188627691</v>
      </c>
    </row>
    <row r="197" spans="1:5" ht="15" customHeight="1">
      <c r="A197" s="62" t="s">
        <v>270</v>
      </c>
      <c r="B197" s="40" t="s">
        <v>164</v>
      </c>
      <c r="C197" s="67">
        <v>59826</v>
      </c>
      <c r="D197" s="67">
        <v>33518.15</v>
      </c>
      <c r="E197" s="67">
        <f t="shared" si="3"/>
        <v>56.026058904155384</v>
      </c>
    </row>
    <row r="198" spans="1:5" ht="15" customHeight="1">
      <c r="A198" s="62" t="s">
        <v>281</v>
      </c>
      <c r="B198" s="40" t="s">
        <v>167</v>
      </c>
      <c r="C198" s="67">
        <v>94861</v>
      </c>
      <c r="D198" s="67">
        <v>28579.17</v>
      </c>
      <c r="E198" s="67">
        <f t="shared" si="3"/>
        <v>30.127418011616996</v>
      </c>
    </row>
    <row r="199" spans="1:5" ht="15" hidden="1" customHeight="1">
      <c r="A199" s="62">
        <v>3212</v>
      </c>
      <c r="B199" s="40" t="s">
        <v>168</v>
      </c>
      <c r="C199" s="67"/>
      <c r="D199" s="67"/>
      <c r="E199" s="67" t="e">
        <f t="shared" si="3"/>
        <v>#DIV/0!</v>
      </c>
    </row>
    <row r="200" spans="1:5" ht="15" customHeight="1">
      <c r="A200" s="62">
        <v>3213</v>
      </c>
      <c r="B200" s="40" t="s">
        <v>169</v>
      </c>
      <c r="C200" s="67">
        <v>22645</v>
      </c>
      <c r="D200" s="67">
        <v>9622.7900000000009</v>
      </c>
      <c r="E200" s="67">
        <f t="shared" si="3"/>
        <v>42.494104658865098</v>
      </c>
    </row>
    <row r="201" spans="1:5" ht="15" customHeight="1">
      <c r="A201" s="62">
        <v>3214</v>
      </c>
      <c r="B201" s="40" t="s">
        <v>170</v>
      </c>
      <c r="C201" s="67">
        <v>0</v>
      </c>
      <c r="D201" s="67">
        <v>804.45</v>
      </c>
      <c r="E201" s="67" t="e">
        <f t="shared" si="3"/>
        <v>#DIV/0!</v>
      </c>
    </row>
    <row r="202" spans="1:5" ht="15" customHeight="1">
      <c r="A202" s="62" t="s">
        <v>272</v>
      </c>
      <c r="B202" s="40" t="s">
        <v>172</v>
      </c>
      <c r="C202" s="67">
        <v>13595</v>
      </c>
      <c r="D202" s="67">
        <v>241.65</v>
      </c>
      <c r="E202" s="67">
        <f t="shared" si="3"/>
        <v>1.7774917248988598</v>
      </c>
    </row>
    <row r="203" spans="1:5" ht="15" customHeight="1">
      <c r="A203" s="62">
        <v>3224</v>
      </c>
      <c r="B203" s="40" t="s">
        <v>175</v>
      </c>
      <c r="C203" s="67">
        <v>0</v>
      </c>
      <c r="D203" s="67">
        <v>135.38</v>
      </c>
      <c r="E203" s="67" t="e">
        <f t="shared" si="3"/>
        <v>#DIV/0!</v>
      </c>
    </row>
    <row r="204" spans="1:5" ht="15" customHeight="1">
      <c r="A204" s="62">
        <v>3225</v>
      </c>
      <c r="B204" s="40" t="s">
        <v>330</v>
      </c>
      <c r="C204" s="67">
        <v>0</v>
      </c>
      <c r="D204" s="67">
        <v>239.26</v>
      </c>
      <c r="E204" s="67" t="e">
        <f t="shared" si="3"/>
        <v>#DIV/0!</v>
      </c>
    </row>
    <row r="205" spans="1:5" ht="15" customHeight="1">
      <c r="A205" s="62">
        <v>3231</v>
      </c>
      <c r="B205" s="40" t="s">
        <v>178</v>
      </c>
      <c r="C205" s="67">
        <v>0</v>
      </c>
      <c r="D205" s="67">
        <v>8008.47</v>
      </c>
      <c r="E205" s="67" t="e">
        <f t="shared" si="3"/>
        <v>#DIV/0!</v>
      </c>
    </row>
    <row r="206" spans="1:5" ht="15" customHeight="1">
      <c r="A206" s="62">
        <v>3232</v>
      </c>
      <c r="B206" s="40" t="s">
        <v>179</v>
      </c>
      <c r="C206" s="67">
        <v>0</v>
      </c>
      <c r="D206" s="67">
        <v>262.5</v>
      </c>
      <c r="E206" s="67" t="e">
        <f t="shared" si="3"/>
        <v>#DIV/0!</v>
      </c>
    </row>
    <row r="207" spans="1:5" ht="15" customHeight="1">
      <c r="A207" s="62">
        <v>3233</v>
      </c>
      <c r="B207" s="40" t="s">
        <v>180</v>
      </c>
      <c r="C207" s="67">
        <v>19551</v>
      </c>
      <c r="D207" s="67">
        <v>5408.95</v>
      </c>
      <c r="E207" s="67">
        <f t="shared" si="3"/>
        <v>27.665848294204899</v>
      </c>
    </row>
    <row r="208" spans="1:5" ht="15" customHeight="1">
      <c r="A208" s="62">
        <v>3234</v>
      </c>
      <c r="B208" s="40" t="s">
        <v>181</v>
      </c>
      <c r="C208" s="67">
        <v>498</v>
      </c>
      <c r="D208" s="67">
        <v>0</v>
      </c>
      <c r="E208" s="67">
        <f t="shared" si="3"/>
        <v>0</v>
      </c>
    </row>
    <row r="209" spans="1:5" ht="15" customHeight="1">
      <c r="A209" s="62" t="s">
        <v>273</v>
      </c>
      <c r="B209" s="40" t="s">
        <v>182</v>
      </c>
      <c r="C209" s="67">
        <v>0</v>
      </c>
      <c r="D209" s="67">
        <v>4826.79</v>
      </c>
      <c r="E209" s="67" t="e">
        <f t="shared" si="3"/>
        <v>#DIV/0!</v>
      </c>
    </row>
    <row r="210" spans="1:5" ht="15" hidden="1" customHeight="1">
      <c r="A210" s="62">
        <v>3236</v>
      </c>
      <c r="B210" s="40" t="s">
        <v>183</v>
      </c>
      <c r="C210" s="67"/>
      <c r="D210" s="67"/>
      <c r="E210" s="67" t="e">
        <f t="shared" si="3"/>
        <v>#DIV/0!</v>
      </c>
    </row>
    <row r="211" spans="1:5" ht="15" customHeight="1">
      <c r="A211" s="62">
        <v>3237</v>
      </c>
      <c r="B211" s="40" t="s">
        <v>184</v>
      </c>
      <c r="C211" s="67">
        <v>96556</v>
      </c>
      <c r="D211" s="67">
        <v>49928.54</v>
      </c>
      <c r="E211" s="67">
        <f t="shared" si="3"/>
        <v>51.709412154604586</v>
      </c>
    </row>
    <row r="212" spans="1:5" ht="15" customHeight="1">
      <c r="A212" s="62">
        <v>3238</v>
      </c>
      <c r="B212" s="40" t="s">
        <v>185</v>
      </c>
      <c r="C212" s="67">
        <v>0</v>
      </c>
      <c r="D212" s="67">
        <v>204.18</v>
      </c>
      <c r="E212" s="67" t="e">
        <f t="shared" si="3"/>
        <v>#DIV/0!</v>
      </c>
    </row>
    <row r="213" spans="1:5" ht="15" customHeight="1">
      <c r="A213" s="62">
        <v>3239</v>
      </c>
      <c r="B213" s="40" t="s">
        <v>186</v>
      </c>
      <c r="C213" s="67">
        <v>27072</v>
      </c>
      <c r="D213" s="67">
        <v>11711.52</v>
      </c>
      <c r="E213" s="67">
        <f t="shared" si="3"/>
        <v>43.260638297872347</v>
      </c>
    </row>
    <row r="214" spans="1:5" ht="15" customHeight="1">
      <c r="A214" s="62">
        <v>3241</v>
      </c>
      <c r="B214" s="40" t="s">
        <v>187</v>
      </c>
      <c r="C214" s="67">
        <v>20513</v>
      </c>
      <c r="D214" s="67">
        <v>8582.27</v>
      </c>
      <c r="E214" s="67">
        <f t="shared" si="3"/>
        <v>41.838200165748553</v>
      </c>
    </row>
    <row r="215" spans="1:5" ht="15" hidden="1" customHeight="1">
      <c r="A215" s="62">
        <v>3292</v>
      </c>
      <c r="B215" s="40" t="s">
        <v>189</v>
      </c>
      <c r="C215" s="67"/>
      <c r="D215" s="67"/>
      <c r="E215" s="67" t="e">
        <f t="shared" si="3"/>
        <v>#DIV/0!</v>
      </c>
    </row>
    <row r="216" spans="1:5" ht="15" customHeight="1">
      <c r="A216" s="62" t="s">
        <v>277</v>
      </c>
      <c r="B216" s="40" t="s">
        <v>190</v>
      </c>
      <c r="C216" s="67">
        <v>17236</v>
      </c>
      <c r="D216" s="67">
        <v>21504.89</v>
      </c>
      <c r="E216" s="67">
        <f t="shared" si="3"/>
        <v>124.76728939429103</v>
      </c>
    </row>
    <row r="217" spans="1:5" ht="15" customHeight="1">
      <c r="A217" s="62">
        <v>3294</v>
      </c>
      <c r="B217" s="40" t="s">
        <v>191</v>
      </c>
      <c r="C217" s="67">
        <v>0</v>
      </c>
      <c r="D217" s="67">
        <v>12140.7</v>
      </c>
      <c r="E217" s="67" t="e">
        <f t="shared" si="3"/>
        <v>#DIV/0!</v>
      </c>
    </row>
    <row r="218" spans="1:5" ht="15" customHeight="1">
      <c r="A218" s="62">
        <v>3295</v>
      </c>
      <c r="B218" s="40" t="s">
        <v>192</v>
      </c>
      <c r="C218" s="67">
        <v>0</v>
      </c>
      <c r="D218" s="67">
        <v>270.25</v>
      </c>
      <c r="E218" s="67" t="e">
        <f t="shared" si="3"/>
        <v>#DIV/0!</v>
      </c>
    </row>
    <row r="219" spans="1:5" ht="15" customHeight="1">
      <c r="A219" s="62">
        <v>3299</v>
      </c>
      <c r="B219" s="40" t="s">
        <v>188</v>
      </c>
      <c r="C219" s="67">
        <v>18067</v>
      </c>
      <c r="D219" s="67">
        <v>8465.4</v>
      </c>
      <c r="E219" s="67">
        <f t="shared" si="3"/>
        <v>46.855593070238555</v>
      </c>
    </row>
    <row r="220" spans="1:5" ht="15" customHeight="1">
      <c r="A220" s="62">
        <v>3431</v>
      </c>
      <c r="B220" s="40" t="s">
        <v>196</v>
      </c>
      <c r="C220" s="67">
        <v>0</v>
      </c>
      <c r="D220" s="67">
        <v>165.06</v>
      </c>
      <c r="E220" s="67" t="e">
        <f t="shared" si="3"/>
        <v>#DIV/0!</v>
      </c>
    </row>
    <row r="221" spans="1:5" ht="15" customHeight="1">
      <c r="A221" s="62">
        <v>3432</v>
      </c>
      <c r="B221" s="40" t="s">
        <v>197</v>
      </c>
      <c r="C221" s="67">
        <v>0</v>
      </c>
      <c r="D221" s="67">
        <v>304.38</v>
      </c>
      <c r="E221" s="67" t="e">
        <f t="shared" si="3"/>
        <v>#DIV/0!</v>
      </c>
    </row>
    <row r="222" spans="1:5" ht="15" customHeight="1">
      <c r="A222" s="62">
        <v>3433</v>
      </c>
      <c r="B222" s="40" t="s">
        <v>198</v>
      </c>
      <c r="C222" s="67">
        <v>0</v>
      </c>
      <c r="D222" s="67">
        <v>4.38</v>
      </c>
      <c r="E222" s="67" t="e">
        <f t="shared" si="3"/>
        <v>#DIV/0!</v>
      </c>
    </row>
    <row r="223" spans="1:5" ht="15" customHeight="1">
      <c r="A223" s="62">
        <v>3691</v>
      </c>
      <c r="B223" s="40" t="s">
        <v>107</v>
      </c>
      <c r="C223" s="67">
        <v>0</v>
      </c>
      <c r="D223" s="67">
        <v>14837.09</v>
      </c>
      <c r="E223" s="67" t="e">
        <f t="shared" si="3"/>
        <v>#DIV/0!</v>
      </c>
    </row>
    <row r="224" spans="1:5" ht="15" customHeight="1">
      <c r="A224" s="62">
        <v>3722</v>
      </c>
      <c r="B224" s="40" t="s">
        <v>187</v>
      </c>
      <c r="C224" s="67">
        <v>0</v>
      </c>
      <c r="D224" s="67">
        <v>1405.49</v>
      </c>
      <c r="E224" s="67" t="e">
        <f t="shared" si="3"/>
        <v>#DIV/0!</v>
      </c>
    </row>
    <row r="225" spans="1:5" ht="15" hidden="1" customHeight="1">
      <c r="A225" s="62">
        <v>3811</v>
      </c>
      <c r="B225" s="40" t="s">
        <v>207</v>
      </c>
      <c r="C225" s="67"/>
      <c r="D225" s="67"/>
      <c r="E225" s="67" t="e">
        <f t="shared" si="3"/>
        <v>#DIV/0!</v>
      </c>
    </row>
    <row r="226" spans="1:5" ht="15" hidden="1" customHeight="1">
      <c r="A226" s="62">
        <v>3812</v>
      </c>
      <c r="B226" s="40" t="s">
        <v>208</v>
      </c>
      <c r="C226" s="67"/>
      <c r="D226" s="67"/>
      <c r="E226" s="67" t="e">
        <f t="shared" si="3"/>
        <v>#DIV/0!</v>
      </c>
    </row>
    <row r="227" spans="1:5">
      <c r="A227" s="62">
        <v>4221</v>
      </c>
      <c r="B227" s="40" t="s">
        <v>217</v>
      </c>
      <c r="C227" s="67">
        <v>19183</v>
      </c>
      <c r="D227" s="67">
        <v>0</v>
      </c>
      <c r="E227" s="67">
        <f t="shared" si="3"/>
        <v>0</v>
      </c>
    </row>
    <row r="228" spans="1:5" ht="15" customHeight="1">
      <c r="A228" s="62">
        <v>4222</v>
      </c>
      <c r="B228" s="40" t="s">
        <v>218</v>
      </c>
      <c r="C228" s="67">
        <v>2641</v>
      </c>
      <c r="D228" s="67">
        <v>0</v>
      </c>
      <c r="E228" s="67">
        <f t="shared" si="3"/>
        <v>0</v>
      </c>
    </row>
    <row r="229" spans="1:5" ht="15" customHeight="1">
      <c r="A229" s="62">
        <v>4226</v>
      </c>
      <c r="B229" s="40" t="s">
        <v>456</v>
      </c>
      <c r="C229" s="67">
        <v>0</v>
      </c>
      <c r="D229" s="67">
        <v>1239.99</v>
      </c>
      <c r="E229" s="67" t="e">
        <f t="shared" si="3"/>
        <v>#DIV/0!</v>
      </c>
    </row>
    <row r="230" spans="1:5" ht="15" customHeight="1">
      <c r="A230" s="37"/>
      <c r="B230" s="37" t="s">
        <v>33</v>
      </c>
      <c r="C230" s="86">
        <f>SUM(C231:C253)</f>
        <v>24107</v>
      </c>
      <c r="D230" s="86">
        <f>SUM(D231:D254)</f>
        <v>26945.309999999998</v>
      </c>
      <c r="E230" s="86">
        <f t="shared" si="3"/>
        <v>111.77380014103787</v>
      </c>
    </row>
    <row r="231" spans="1:5" ht="15" customHeight="1">
      <c r="A231" s="41">
        <v>3111</v>
      </c>
      <c r="B231" s="40" t="s">
        <v>238</v>
      </c>
      <c r="C231" s="67">
        <v>0</v>
      </c>
      <c r="D231" s="67">
        <v>536.48</v>
      </c>
      <c r="E231" s="67" t="e">
        <f t="shared" si="3"/>
        <v>#DIV/0!</v>
      </c>
    </row>
    <row r="232" spans="1:5" ht="15" hidden="1" customHeight="1">
      <c r="A232" s="41">
        <v>3121</v>
      </c>
      <c r="B232" s="40" t="s">
        <v>162</v>
      </c>
      <c r="C232" s="67">
        <v>0</v>
      </c>
      <c r="D232" s="67"/>
      <c r="E232" s="67" t="e">
        <f t="shared" si="3"/>
        <v>#DIV/0!</v>
      </c>
    </row>
    <row r="233" spans="1:5" ht="15" customHeight="1">
      <c r="A233" s="41">
        <v>3132</v>
      </c>
      <c r="B233" s="40" t="s">
        <v>164</v>
      </c>
      <c r="C233" s="67">
        <v>0</v>
      </c>
      <c r="D233" s="67">
        <v>88.52</v>
      </c>
      <c r="E233" s="67" t="e">
        <f t="shared" si="3"/>
        <v>#DIV/0!</v>
      </c>
    </row>
    <row r="234" spans="1:5" ht="15" customHeight="1">
      <c r="A234" s="41">
        <v>3211</v>
      </c>
      <c r="B234" s="40" t="s">
        <v>167</v>
      </c>
      <c r="C234" s="67">
        <v>11493</v>
      </c>
      <c r="D234" s="67">
        <v>10364.77</v>
      </c>
      <c r="E234" s="67">
        <f t="shared" si="3"/>
        <v>90.183328982859138</v>
      </c>
    </row>
    <row r="235" spans="1:5" ht="15" hidden="1" customHeight="1">
      <c r="A235" s="41">
        <v>3212</v>
      </c>
      <c r="B235" s="40" t="s">
        <v>168</v>
      </c>
      <c r="C235" s="67">
        <v>0</v>
      </c>
      <c r="D235" s="67"/>
      <c r="E235" s="67" t="e">
        <f t="shared" si="3"/>
        <v>#DIV/0!</v>
      </c>
    </row>
    <row r="236" spans="1:5" ht="15" customHeight="1">
      <c r="A236" s="41">
        <v>3213</v>
      </c>
      <c r="B236" s="40" t="s">
        <v>169</v>
      </c>
      <c r="C236" s="67">
        <v>6660</v>
      </c>
      <c r="D236" s="67">
        <v>8486.49</v>
      </c>
      <c r="E236" s="67">
        <f t="shared" si="3"/>
        <v>127.42477477477476</v>
      </c>
    </row>
    <row r="237" spans="1:5" ht="15" customHeight="1">
      <c r="A237" s="41">
        <v>3214</v>
      </c>
      <c r="B237" s="40" t="s">
        <v>170</v>
      </c>
      <c r="C237" s="67">
        <v>0</v>
      </c>
      <c r="D237" s="67">
        <v>843.19</v>
      </c>
      <c r="E237" s="67" t="e">
        <f t="shared" si="3"/>
        <v>#DIV/0!</v>
      </c>
    </row>
    <row r="238" spans="1:5" ht="15" customHeight="1">
      <c r="A238" s="41">
        <v>3221</v>
      </c>
      <c r="B238" s="40" t="s">
        <v>172</v>
      </c>
      <c r="C238" s="67">
        <v>0</v>
      </c>
      <c r="D238" s="67">
        <v>58.5</v>
      </c>
      <c r="E238" s="67" t="e">
        <f t="shared" si="3"/>
        <v>#DIV/0!</v>
      </c>
    </row>
    <row r="239" spans="1:5" ht="15" customHeight="1">
      <c r="A239" s="41">
        <v>3232</v>
      </c>
      <c r="B239" s="40" t="s">
        <v>179</v>
      </c>
      <c r="C239" s="67">
        <v>0</v>
      </c>
      <c r="D239" s="67">
        <v>30</v>
      </c>
      <c r="E239" s="67" t="e">
        <f t="shared" si="3"/>
        <v>#DIV/0!</v>
      </c>
    </row>
    <row r="240" spans="1:5" ht="15" customHeight="1">
      <c r="A240" s="41">
        <v>3225</v>
      </c>
      <c r="B240" s="40" t="s">
        <v>330</v>
      </c>
      <c r="C240" s="67">
        <v>0</v>
      </c>
      <c r="D240" s="67">
        <v>326.5</v>
      </c>
      <c r="E240" s="67" t="e">
        <f t="shared" si="3"/>
        <v>#DIV/0!</v>
      </c>
    </row>
    <row r="241" spans="1:5" ht="15" hidden="1" customHeight="1">
      <c r="A241" s="41">
        <v>3231</v>
      </c>
      <c r="B241" s="40" t="s">
        <v>178</v>
      </c>
      <c r="C241" s="67">
        <v>0</v>
      </c>
      <c r="D241" s="67"/>
      <c r="E241" s="67" t="e">
        <f t="shared" si="3"/>
        <v>#DIV/0!</v>
      </c>
    </row>
    <row r="242" spans="1:5" ht="15" hidden="1" customHeight="1">
      <c r="A242" s="41">
        <v>3233</v>
      </c>
      <c r="B242" s="40" t="s">
        <v>180</v>
      </c>
      <c r="C242" s="67">
        <v>0</v>
      </c>
      <c r="D242" s="67"/>
      <c r="E242" s="67" t="e">
        <f t="shared" si="3"/>
        <v>#DIV/0!</v>
      </c>
    </row>
    <row r="243" spans="1:5" ht="15" customHeight="1">
      <c r="A243" s="41">
        <v>3235</v>
      </c>
      <c r="B243" s="40" t="s">
        <v>182</v>
      </c>
      <c r="C243" s="67">
        <v>0</v>
      </c>
      <c r="D243" s="67">
        <v>1064.6400000000001</v>
      </c>
      <c r="E243" s="67" t="e">
        <f t="shared" si="3"/>
        <v>#DIV/0!</v>
      </c>
    </row>
    <row r="244" spans="1:5" ht="15" customHeight="1">
      <c r="A244" s="41">
        <v>3237</v>
      </c>
      <c r="B244" s="40" t="s">
        <v>184</v>
      </c>
      <c r="C244" s="67">
        <v>5954</v>
      </c>
      <c r="D244" s="67">
        <v>387.88</v>
      </c>
      <c r="E244" s="67">
        <f t="shared" si="3"/>
        <v>6.5146120255290558</v>
      </c>
    </row>
    <row r="245" spans="1:5" ht="15" customHeight="1">
      <c r="A245" s="41">
        <v>3239</v>
      </c>
      <c r="B245" s="40" t="s">
        <v>186</v>
      </c>
      <c r="C245" s="67">
        <v>0</v>
      </c>
      <c r="D245" s="67">
        <v>2936.82</v>
      </c>
      <c r="E245" s="67" t="e">
        <f t="shared" ref="E245:E266" si="4">D245/C245*100</f>
        <v>#DIV/0!</v>
      </c>
    </row>
    <row r="246" spans="1:5" ht="15" customHeight="1">
      <c r="A246" s="41">
        <v>3241</v>
      </c>
      <c r="B246" s="40" t="s">
        <v>187</v>
      </c>
      <c r="C246" s="67">
        <v>0</v>
      </c>
      <c r="D246" s="67">
        <v>450</v>
      </c>
      <c r="E246" s="67" t="e">
        <f t="shared" si="4"/>
        <v>#DIV/0!</v>
      </c>
    </row>
    <row r="247" spans="1:5" ht="15" hidden="1" customHeight="1">
      <c r="A247" s="41">
        <v>3293</v>
      </c>
      <c r="B247" s="40" t="s">
        <v>190</v>
      </c>
      <c r="C247" s="67">
        <v>0</v>
      </c>
      <c r="D247" s="67"/>
      <c r="E247" s="67" t="e">
        <f t="shared" si="4"/>
        <v>#DIV/0!</v>
      </c>
    </row>
    <row r="248" spans="1:5" ht="15" customHeight="1">
      <c r="A248" s="41">
        <v>3294</v>
      </c>
      <c r="B248" s="40" t="s">
        <v>191</v>
      </c>
      <c r="C248" s="67">
        <v>0</v>
      </c>
      <c r="D248" s="67">
        <v>1237.32</v>
      </c>
      <c r="E248" s="67" t="e">
        <f t="shared" si="4"/>
        <v>#DIV/0!</v>
      </c>
    </row>
    <row r="249" spans="1:5" ht="15" hidden="1" customHeight="1">
      <c r="A249" s="41">
        <v>3295</v>
      </c>
      <c r="B249" s="40" t="s">
        <v>192</v>
      </c>
      <c r="C249" s="67">
        <v>0</v>
      </c>
      <c r="D249" s="67"/>
      <c r="E249" s="67" t="e">
        <f t="shared" si="4"/>
        <v>#DIV/0!</v>
      </c>
    </row>
    <row r="250" spans="1:5" ht="15" hidden="1" customHeight="1">
      <c r="A250" s="41">
        <v>3299</v>
      </c>
      <c r="B250" s="40" t="s">
        <v>188</v>
      </c>
      <c r="C250" s="67">
        <v>0</v>
      </c>
      <c r="D250" s="67"/>
      <c r="E250" s="67" t="e">
        <f t="shared" si="4"/>
        <v>#DIV/0!</v>
      </c>
    </row>
    <row r="251" spans="1:5" ht="15" customHeight="1">
      <c r="A251" s="41">
        <v>3431</v>
      </c>
      <c r="B251" s="40" t="s">
        <v>196</v>
      </c>
      <c r="C251" s="67">
        <v>0</v>
      </c>
      <c r="D251" s="67">
        <v>75.28</v>
      </c>
      <c r="E251" s="67" t="e">
        <f t="shared" si="4"/>
        <v>#DIV/0!</v>
      </c>
    </row>
    <row r="252" spans="1:5" ht="15" customHeight="1">
      <c r="A252" s="41">
        <v>3432</v>
      </c>
      <c r="B252" s="40" t="s">
        <v>197</v>
      </c>
      <c r="C252" s="67">
        <v>0</v>
      </c>
      <c r="D252" s="67">
        <v>58.92</v>
      </c>
      <c r="E252" s="67" t="e">
        <f t="shared" si="4"/>
        <v>#DIV/0!</v>
      </c>
    </row>
    <row r="253" spans="1:5" ht="15" hidden="1" customHeight="1">
      <c r="A253" s="41">
        <v>4221</v>
      </c>
      <c r="B253" s="40" t="s">
        <v>217</v>
      </c>
      <c r="C253" s="67">
        <v>0</v>
      </c>
      <c r="D253" s="67"/>
      <c r="E253" s="67" t="e">
        <f t="shared" si="4"/>
        <v>#DIV/0!</v>
      </c>
    </row>
    <row r="254" spans="1:5" ht="15" hidden="1" customHeight="1">
      <c r="A254" s="41">
        <v>4241</v>
      </c>
      <c r="B254" s="40" t="s">
        <v>226</v>
      </c>
      <c r="C254" s="67"/>
      <c r="D254" s="67"/>
      <c r="E254" s="109" t="e">
        <f t="shared" si="4"/>
        <v>#DIV/0!</v>
      </c>
    </row>
    <row r="255" spans="1:5" ht="15" customHeight="1">
      <c r="A255" s="37"/>
      <c r="B255" s="37" t="s">
        <v>48</v>
      </c>
      <c r="C255" s="86">
        <f>SUM(C256:C265)</f>
        <v>0</v>
      </c>
      <c r="D255" s="86">
        <f>SUM(D256:D265)</f>
        <v>3000</v>
      </c>
      <c r="E255" s="86" t="e">
        <f t="shared" si="4"/>
        <v>#DIV/0!</v>
      </c>
    </row>
    <row r="256" spans="1:5" ht="15" hidden="1" customHeight="1">
      <c r="A256" s="41">
        <v>3111</v>
      </c>
      <c r="B256" s="40" t="s">
        <v>238</v>
      </c>
      <c r="C256" s="67">
        <v>0</v>
      </c>
      <c r="D256" s="67"/>
      <c r="E256" s="67" t="e">
        <f t="shared" si="4"/>
        <v>#DIV/0!</v>
      </c>
    </row>
    <row r="257" spans="1:5" ht="15" hidden="1" customHeight="1">
      <c r="A257" s="41">
        <v>3132</v>
      </c>
      <c r="B257" s="40" t="s">
        <v>164</v>
      </c>
      <c r="C257" s="67">
        <v>0</v>
      </c>
      <c r="D257" s="67"/>
      <c r="E257" s="67" t="e">
        <f t="shared" si="4"/>
        <v>#DIV/0!</v>
      </c>
    </row>
    <row r="258" spans="1:5" ht="15" hidden="1" customHeight="1">
      <c r="A258" s="41">
        <v>3211</v>
      </c>
      <c r="B258" s="40" t="s">
        <v>167</v>
      </c>
      <c r="C258" s="67">
        <v>0</v>
      </c>
      <c r="D258" s="67"/>
      <c r="E258" s="67" t="e">
        <f t="shared" si="4"/>
        <v>#DIV/0!</v>
      </c>
    </row>
    <row r="259" spans="1:5" ht="15" hidden="1" customHeight="1">
      <c r="A259" s="41">
        <v>3221</v>
      </c>
      <c r="B259" s="40" t="s">
        <v>172</v>
      </c>
      <c r="C259" s="67">
        <v>0</v>
      </c>
      <c r="D259" s="67"/>
      <c r="E259" s="67" t="e">
        <f t="shared" si="4"/>
        <v>#DIV/0!</v>
      </c>
    </row>
    <row r="260" spans="1:5" ht="15" customHeight="1">
      <c r="A260" s="41">
        <v>3235</v>
      </c>
      <c r="B260" s="40" t="s">
        <v>182</v>
      </c>
      <c r="C260" s="67">
        <v>0</v>
      </c>
      <c r="D260" s="67">
        <v>2924.38</v>
      </c>
      <c r="E260" s="67" t="e">
        <f t="shared" si="4"/>
        <v>#DIV/0!</v>
      </c>
    </row>
    <row r="261" spans="1:5" ht="15" hidden="1" customHeight="1">
      <c r="A261" s="41">
        <v>3237</v>
      </c>
      <c r="B261" s="40" t="s">
        <v>184</v>
      </c>
      <c r="C261" s="67">
        <v>0</v>
      </c>
      <c r="D261" s="67"/>
      <c r="E261" s="67" t="e">
        <f t="shared" si="4"/>
        <v>#DIV/0!</v>
      </c>
    </row>
    <row r="262" spans="1:5" ht="15" customHeight="1">
      <c r="A262" s="41">
        <v>3239</v>
      </c>
      <c r="B262" s="40" t="s">
        <v>186</v>
      </c>
      <c r="C262" s="67">
        <v>0</v>
      </c>
      <c r="D262" s="67">
        <v>75.62</v>
      </c>
      <c r="E262" s="67" t="e">
        <f t="shared" si="4"/>
        <v>#DIV/0!</v>
      </c>
    </row>
    <row r="263" spans="1:5" ht="15" hidden="1" customHeight="1">
      <c r="A263" s="41">
        <v>3241</v>
      </c>
      <c r="B263" s="40" t="s">
        <v>187</v>
      </c>
      <c r="C263" s="67">
        <v>0</v>
      </c>
      <c r="D263" s="67"/>
      <c r="E263" s="67" t="e">
        <f>D263/C263*100</f>
        <v>#DIV/0!</v>
      </c>
    </row>
    <row r="264" spans="1:5" ht="15" hidden="1" customHeight="1">
      <c r="A264" s="41">
        <v>3293</v>
      </c>
      <c r="B264" s="40" t="s">
        <v>190</v>
      </c>
      <c r="C264" s="67">
        <v>0</v>
      </c>
      <c r="D264" s="67"/>
      <c r="E264" s="67" t="e">
        <f>D264/C264*100</f>
        <v>#DIV/0!</v>
      </c>
    </row>
    <row r="265" spans="1:5" ht="15" hidden="1" customHeight="1">
      <c r="A265" s="41">
        <v>3431</v>
      </c>
      <c r="B265" s="40" t="s">
        <v>196</v>
      </c>
      <c r="C265" s="67">
        <v>0</v>
      </c>
      <c r="D265" s="67"/>
      <c r="E265" s="67" t="e">
        <f t="shared" si="4"/>
        <v>#DIV/0!</v>
      </c>
    </row>
    <row r="266" spans="1:5" ht="15" customHeight="1">
      <c r="A266" s="39"/>
      <c r="B266" s="39" t="s">
        <v>337</v>
      </c>
      <c r="C266" s="87">
        <f>C156+C92+C60+C30+C5+C23</f>
        <v>5771584</v>
      </c>
      <c r="D266" s="87">
        <f>D156+D92+D60+D30+D5+D23+D13</f>
        <v>3390127.6</v>
      </c>
      <c r="E266" s="109">
        <f t="shared" si="4"/>
        <v>58.738252791607991</v>
      </c>
    </row>
  </sheetData>
  <mergeCells count="2">
    <mergeCell ref="B1:E1"/>
    <mergeCell ref="A2:E2"/>
  </mergeCells>
  <pageMargins left="0.70866141732283472" right="0.70866141732283472" top="0.74803149606299213" bottom="0.74803149606299213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prema funkcijskoj klasi</vt:lpstr>
      <vt:lpstr>Rashodi po aktiv. i izv.fin.</vt:lpstr>
      <vt:lpstr>Sheet</vt:lpstr>
      <vt:lpstr>'Opći dio prihodi'!Print_Area</vt:lpstr>
      <vt:lpstr>'Prihodi po izvorima fin.'!Print_Area</vt:lpstr>
      <vt:lpstr>'Rashodi po aktiv. i izv.fin.'!Print_Area</vt:lpstr>
      <vt:lpstr>'Rashodi po izvorima fin.'!Print_Area</vt:lpstr>
      <vt:lpstr>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</dc:creator>
  <cp:keywords/>
  <dc:description/>
  <cp:lastModifiedBy>Koraljka Miočić</cp:lastModifiedBy>
  <cp:revision/>
  <cp:lastPrinted>2025-07-15T08:12:51Z</cp:lastPrinted>
  <dcterms:created xsi:type="dcterms:W3CDTF">2015-03-27T08:41:49Z</dcterms:created>
  <dcterms:modified xsi:type="dcterms:W3CDTF">2025-07-15T08:20:19Z</dcterms:modified>
  <cp:category/>
  <cp:contentStatus/>
</cp:coreProperties>
</file>